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001" sheetId="3" r:id="rId3"/>
    <sheet name="SO 101_101.1" sheetId="4" r:id="rId4"/>
    <sheet name="SO 101_101.2" sheetId="5" r:id="rId5"/>
    <sheet name="SO 101_101.3" sheetId="6" r:id="rId6"/>
    <sheet name="SO 181_181.1" sheetId="7" r:id="rId7"/>
    <sheet name="SO 181_181.2" sheetId="8" r:id="rId8"/>
  </sheets>
  <definedNames/>
  <calcPr/>
  <webPublishing/>
</workbook>
</file>

<file path=xl/sharedStrings.xml><?xml version="1.0" encoding="utf-8"?>
<sst xmlns="http://schemas.openxmlformats.org/spreadsheetml/2006/main" count="2047" uniqueCount="598">
  <si>
    <t>ASPE10</t>
  </si>
  <si>
    <t>S</t>
  </si>
  <si>
    <t>Soupis prací objektu</t>
  </si>
  <si>
    <t xml:space="preserve">Stavba: </t>
  </si>
  <si>
    <t>II/385xII/387</t>
  </si>
  <si>
    <t>Předklášteří, úprava křižovatky - uznatelné náklady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</si>
  <si>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</si>
  <si>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</si>
  <si>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</si>
  <si>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</si>
  <si>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</si>
  <si>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</si>
  <si>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</si>
  <si>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</si>
  <si>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</si>
  <si>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</si>
  <si>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</si>
  <si>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</si>
  <si>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</si>
  <si>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</si>
  <si>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</si>
  <si>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</si>
  <si>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</si>
  <si>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</si>
  <si>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</si>
  <si>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</si>
  <si>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</si>
  <si>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</si>
  <si>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</si>
  <si>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</si>
  <si>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</si>
  <si>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</si>
  <si>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</si>
  <si>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</si>
  <si>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</si>
  <si>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</si>
  <si>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</si>
  <si>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</si>
  <si>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</si>
  <si>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</si>
  <si>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</si>
  <si>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</si>
  <si>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</si>
  <si>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</si>
  <si>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</si>
  <si>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</si>
  <si>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</si>
  <si>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</si>
  <si>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Vedlejší</t>
  </si>
  <si>
    <t>02730</t>
  </si>
  <si>
    <t>v2X</t>
  </si>
  <si>
    <t>POMOC PRÁCE ZŘÍZ NEBO ZAJIŠŤ OCHRANU INŽENÝRSKÝCH SÍTÍ</t>
  </si>
  <si>
    <t>Jen se souhlasem objednatele!   
ručně kopané sondy k ověření hloubky uložení inženýrských sítí  
včetně uvedení do původního stavu  
vyvolaná aktivita</t>
  </si>
  <si>
    <t>1=1,000 [A]</t>
  </si>
  <si>
    <t>zahrnuje veškeré náklady spojené s objednatelem požadovanými zařízeními</t>
  </si>
  <si>
    <t>v1X</t>
  </si>
  <si>
    <t>Jen se souhlasem objednatele!   
-případné ochrany, úpravy a přeložky neočekávaně zjištěných stávajících inž. sítí  
-bude fakturováno dle skutečnosti  
vyvolaná aktivita</t>
  </si>
  <si>
    <t>02720</t>
  </si>
  <si>
    <t>v</t>
  </si>
  <si>
    <t>POMOC PRÁCE ZŘÍZ NEBO ZAJIŠŤ REGULACI A OCHRANU DOPRAVY</t>
  </si>
  <si>
    <t>-zajištění požadavku KÚJmK OD - provizorní průjezd stavbou autobusové linkové dopravy + IZS  
-v případě potřeby zajištění dostatečného počtu osob oprávněných zastavovat vozidla na začátku a  
konci každého úseku opravy řízeného SSZ  
-Veškeré náklady spojené z krátkodobým omezenením v I. Etapě (přepojení rampy,  
fréza, pokládka obrusu,..) kdy bude část dopravy vedena přes obec Předklášteří.  
V této fázi bude provoz zamezen na rampě sil. II/387 Štěpánovice – Dolní Loučky s  
možností zajetí vozidel do obce Předklášteří, otočením se a najetím do potřebného  
směru (předpoklad využití ulic Uhrova a Komenského).  
vyvolaná aktivita</t>
  </si>
  <si>
    <t>SO 001</t>
  </si>
  <si>
    <t>Příprava území</t>
  </si>
  <si>
    <t>014102</t>
  </si>
  <si>
    <t>POPLATKY ZA SKLÁDKU</t>
  </si>
  <si>
    <t>T</t>
  </si>
  <si>
    <t>Beton a železobeton z demolic 17 01 01</t>
  </si>
  <si>
    <t>"966165" 8,8*2,5=22,000 [B] 
"966357" 12,7*1,035=13,145 [A] délka *  (t/bm) = t 
Celkem: B+A=35,145 [C]</t>
  </si>
  <si>
    <t>zahrnuje veškeré poplatky provozovateli skládky související s uložením odpadu na skládce.</t>
  </si>
  <si>
    <t>18</t>
  </si>
  <si>
    <t>744Z03</t>
  </si>
  <si>
    <t>vR</t>
  </si>
  <si>
    <t>DEMONTÁŽ OVLÁDACÍ SKŘÍNĚ NEBO OVLÁDACÍHO ROZVADĚČE</t>
  </si>
  <si>
    <t>KUS</t>
  </si>
  <si>
    <t>BUDE PROVEDENO ZA PŘÍTOMNOSTI TECHNIKA CETIN !  
Odstranění demolice nadzemního zařízení CETIN v km 0,013 osy III/387 .  
Včetně odvozu a likvidace v režii zhotovitele.  
vyvolaná aktivita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</si>
  <si>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</si>
  <si>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21</t>
  </si>
  <si>
    <t>02930</t>
  </si>
  <si>
    <t>OSTATNÍ POŽADAVKY - UMĚLECKÁ DÍLA</t>
  </si>
  <si>
    <t>Dočasné zrušení, odvoz, uložení a znovuosazení v odsunuté poloze, včetně veškerých materiálů a prací nutných k provedení:  
pomníček km cca 28,0 pasp. st., dojednáno s p.Opltem  
vyvolaná aktivita</t>
  </si>
  <si>
    <t>zahrnuje veškeré náklady spojené s objednatelem požadovanými pracemi a díly</t>
  </si>
  <si>
    <t>Zemní práce</t>
  </si>
  <si>
    <t>11120</t>
  </si>
  <si>
    <t>A</t>
  </si>
  <si>
    <t>ODSTRANĚNÍ KŘOVIN</t>
  </si>
  <si>
    <t>M2</t>
  </si>
  <si>
    <t>Keře a drobné stromky tzv stromové porosty dle dendrologie  
Včetně odvozu a likvidace v režii zhotovitele.  
Odvozná vzdálenost v režii zhotovitele.  
pozn. bez rozlišení obvodu odstraňovaných porostů</t>
  </si>
  <si>
    <t>70+61=131,000 [A] 
Dle dendrologického průzkuma</t>
  </si>
  <si>
    <t>odstranění křovin a stromů do průměru 100 mm  
doprava dřevin bez ohledu na vzdálenost  
spálení na hromadách nebo štěpkování</t>
  </si>
  <si>
    <t>7</t>
  </si>
  <si>
    <t>11201</t>
  </si>
  <si>
    <t>KÁCENÍ STROMŮ D KMENE DO 0,5M S ODSTRANĚNÍM PAŘEZŮ</t>
  </si>
  <si>
    <t>Včetně odvozu a likvidace v režii zhotovitele.  
Odvozná vzdálenost v režii zhotovitele.</t>
  </si>
  <si>
    <t>x 8 Juglans regia ?12 - znásobený kmen Předklášteří 607/1  
x 9 Juglans regia ?12 - znásobený kmen Předklášteří 607/1  
x 10 Juglans regia ?12 - znásobený kmen, deform. větví Předklášteří 607/1  
x 17 Pyrus communis 36,32 zdvojený kmen, ulom. 3. kmen Předklášteří 770/4 §  
x 18 Prunus avium 32 ulom. kosterní větev, prosych. Předklášteří 770/4 §  
x 19 Populus nigra ´Italica´ 100  - dutina, prosychající Předklášteří 770/24 § - položka 112038 
x 25 Salix caprea ?2 - znásobený kmen Předklášteří 607/36  
x 26 Populus nigra ´Italica´ 72 - Předklášteří 607/37 §  -položka 112028 
x 28 Populus nigra ´Italica´ 74 - Předklášteří 607/37 § - položka 112028 
6=6,000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</si>
  <si>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</si>
  <si>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</si>
  <si>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</si>
  <si>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</si>
  <si>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Včetně veškeré manipulace a převozů v režii zhotovitele.  
Zajištění meziskládky v režii zhotovitele.  
Včetně odvozu na meziskládku v režii zhotovitele, odvozná vzdálenost v režii zhotovitele, včetně uložení na meziskládku.  
Materiál bude použit  zpět na stavbě v položce "SO 101 18222"</t>
  </si>
  <si>
    <t>1693*0,25=423,250 [A] 
238*0,2=47,600 [B] 
17*0,3=5,100 [C] 
Celkem: A+B+C=475,950 [D] 
katura dle ACAD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</si>
  <si>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</si>
  <si>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</si>
  <si>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</si>
  <si>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Veškerá vodorovná a svisllá manipulace se zeminou z výkopu propustku použita zpět v "17411 SO 001 a 18222 SO 101"  
Vykopávky z meziskládky, odvoz na stavbu, vytvoření dočasných skládek vzdálených do 50m</t>
  </si>
  <si>
    <t>"12110" 476=476,000 [A] 
"13273" 23=23,000 [B] 
Celkem: A+B=499,000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</si>
  <si>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</si>
  <si>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</t>
  </si>
  <si>
    <t>13273</t>
  </si>
  <si>
    <t>HLOUBENÍ RÝH ŠÍŘ DO 2M PAŽ I NEPAŽ TŘ. I</t>
  </si>
  <si>
    <t>Odkop pro demolici propustku  
Včetně odvozu na meziskládku v režii zhotovitele, odvozná vzdálenost v režii zhotovitele, včetně uložení na meziskládku.  
Materiál bude použit  zpět na stavbě v položce "SO 001 17411"</t>
  </si>
  <si>
    <t>15,3*1,5=22,950 [A] 
délka * plocha v příčném řezu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</si>
  <si>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</si>
  <si>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</si>
  <si>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17120</t>
  </si>
  <si>
    <t>ULOŽENÍ SYPANINY DO NÁSYPŮ A NA SKLÁDKY BEZ ZHUTNĚNÍ</t>
  </si>
  <si>
    <t>Manipulace s materiálem pro položky:</t>
  </si>
  <si>
    <t>"12110" 475,5=475,500 [A] 
"13273" 23=23,000 [B] 
Celkem: A+B=498,500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</si>
  <si>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</si>
  <si>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</si>
  <si>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18481</t>
  </si>
  <si>
    <t>vA</t>
  </si>
  <si>
    <t>OCHRANA STROMŮ BEDNĚNÍM</t>
  </si>
  <si>
    <t>13 stromy  
Zahrnuje veškeré práce a materiál pro zřízení, údržbu a odstranění ochrany stromů.  
vyvolaná aktivita</t>
  </si>
  <si>
    <t>(0,5*4*4)*13=104,000 [A] 
Plocha bednění * počet 13 ks dle situace ACAD</t>
  </si>
  <si>
    <t>položka zahrnuje veškerý materiál, výrobky a polotovary, včetně mimostaveništní a vnitrostaveništní dopravy (rovněž přesuny), včetně naložení a složení, případně s uložením</t>
  </si>
  <si>
    <t>14</t>
  </si>
  <si>
    <t>18710</t>
  </si>
  <si>
    <t>OŠETŘENÍ ORNICE NA SKLÁDCE</t>
  </si>
  <si>
    <t>476=476,000 [A] 
"dle 12110"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</si>
  <si>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</si>
  <si>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19</t>
  </si>
  <si>
    <t>B</t>
  </si>
  <si>
    <t>Keřové porosty (keře střední a vysoké)  
Včetně odvozu a likvidace v režii zhotovitele.  
Odvozná vzdálenost v režii zhotovitele.  
pozn. bez rozlišení obvodu odstraňovaných porostů</t>
  </si>
  <si>
    <t>60+24+5=89,000 [A]</t>
  </si>
  <si>
    <t>20</t>
  </si>
  <si>
    <t>17411</t>
  </si>
  <si>
    <t>ZÁSYP JAM A RÝH ZEMINOU SE ZHUTNĚNÍM</t>
  </si>
  <si>
    <t>Zpětný zásyp rýhy po bourání propustku, materiál bude použit z položky "13273"</t>
  </si>
  <si>
    <t>23=23,000 [A] 
kubatura dle položky "13273"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</si>
  <si>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</si>
  <si>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</si>
  <si>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76291</t>
  </si>
  <si>
    <t>DŘEVĚNÉ OPLOCENÍ Z ŘEZIVA</t>
  </si>
  <si>
    <t>Ochrana pomníčku; II/387 km 27,9 pasp. st.  
vyvolaná aktivita</t>
  </si>
  <si>
    <t>4=4,000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</si>
  <si>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</si>
  <si>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23</t>
  </si>
  <si>
    <t>11203</t>
  </si>
  <si>
    <t>KÁCENÍ STROMŮ D KMENE PŘES 0,9M S ODSTRAN PAŘEZŮ</t>
  </si>
  <si>
    <t>x 19 Populus nigra ´Italica´ 100  - dutina, prosychající Předklášteří 770/24  
1=1,000 [A]</t>
  </si>
  <si>
    <t>24</t>
  </si>
  <si>
    <t>11202</t>
  </si>
  <si>
    <t>KÁCENÍ STROMŮ D KMENE DO 0,9M S ODSTRANĚNÍM PAŘEZŮ</t>
  </si>
  <si>
    <t>x 26 Populus nigra ´Italica´ 72 - Předklášteří 607/37 §   
x 28 Populus nigra ´Italica´ 74 - Předklášteří 607/37 §  
2=2,000 [A]</t>
  </si>
  <si>
    <t>Ostatní konstrukce a práce</t>
  </si>
  <si>
    <t>15</t>
  </si>
  <si>
    <t>9113A3</t>
  </si>
  <si>
    <t>SVODIDLO OCEL SILNIČ JEDNOSTR, ÚROVEŇ ZADRŽ N1, N2 - DEMONTÁŽ S PŘESUNEM</t>
  </si>
  <si>
    <t>M</t>
  </si>
  <si>
    <t>Demontáž stávajícího svodila.  
Včetně odvozu na skládku SUS Hradčany</t>
  </si>
  <si>
    <t>188+236=424,000 [A] 
Délka dle ACAD</t>
  </si>
  <si>
    <t>položka zahrnuje:  
- demontáž a odstranění zařízení  
- jeho odvoz na předepsané místo</t>
  </si>
  <si>
    <t>16</t>
  </si>
  <si>
    <t>966165</t>
  </si>
  <si>
    <t>BOURÁNÍ KONSTRUKCÍ ZE ŽELEZOBETONU S ODVOZEM DO 8KM</t>
  </si>
  <si>
    <t>Včetně odvozu na skládku v režii zhotovitele, odvozná vzdálenost v režii zhotovitele.  
Poplatek za skládku v položce "014102"</t>
  </si>
  <si>
    <t>(3,5*0,7*1,8)*2=8,820 [A] 
(Předpoklad tvaru)*dvě betonové čela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</si>
  <si>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</si>
  <si>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17</t>
  </si>
  <si>
    <t>966357</t>
  </si>
  <si>
    <t>BOURÁNÍ PROPUSTŮ Z TRUB DN DO 500MM</t>
  </si>
  <si>
    <t>12,7=12,700 [A] 
délka dle situace ACAD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</si>
  <si>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</si>
  <si>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</t>
  </si>
  <si>
    <t>Úprava křižovatky</t>
  </si>
  <si>
    <t>101.1</t>
  </si>
  <si>
    <t>Komunikace</t>
  </si>
  <si>
    <t>část mat. z krajnic  
20 03 03 - Uliční smetky "O"</t>
  </si>
  <si>
    <t>"12920" 90,4*2,0=180,800 [A]</t>
  </si>
  <si>
    <t>17 05 04 Zemina a kamení neuvedené pod číslem 17 05 03  
Zemina, ŠD, zahliněná ŠD, nestmelené vrstvy vozovek, kamení</t>
  </si>
  <si>
    <t>"113325" 331,0*1,9=628,900 [A] 
  "123735"  1374*2,0=2 748,000 [B] 
  "126735"  369,0*2,0=738,000 [C] 
Celkem: A+B+C=4 114,900 [D]</t>
  </si>
  <si>
    <t>70</t>
  </si>
  <si>
    <t>17 03 02 Asfaltové směsi neuvedené pod číslem 17 03 01</t>
  </si>
  <si>
    <t>"113135" 29,2*2,4=70,080 [A] 
"113335" 215,5*2,4=517,200 [B] 
Celkem: A+B=587,280 [C]</t>
  </si>
  <si>
    <t>75</t>
  </si>
  <si>
    <t>014132</t>
  </si>
  <si>
    <t>POPLATKY ZA SKLÁDKU TYP S-NO (NEBEZPEČNÝ ODPAD)</t>
  </si>
  <si>
    <t>POPLATKY ZA LIKVIDACŮ ODPADŮ NEBEZPEČNÝCH - 17 03 01 ASFALTOVÉ SMĚSI OBSAHUJÍCÍ DEHET N</t>
  </si>
  <si>
    <t>"113338.RX1" 102,8*2,4=246,720 [A] 
"113338.RX2" 73,1*2,4=175,440 [B] 
Celkem: A+B=422,160 [C]</t>
  </si>
  <si>
    <t>78</t>
  </si>
  <si>
    <t>podkladní vrstvy zpevněné cementem</t>
  </si>
  <si>
    <t>"113345" 67,5*2,3=155,250 [A]</t>
  </si>
  <si>
    <t>113135</t>
  </si>
  <si>
    <t>ODSTRANĚNÍ KRYTU ZPEVNĚNÝCH PLOCH S ASFALT POJIVEM, ODVOZ DO 8KM</t>
  </si>
  <si>
    <t>Odstraňované hutněné asf. vrstvy (bouráním) spadají do kategorie ZAS-T1 (do max. hl. 170, pod touto hranicí již rozbory nebyly v rámci přípravy stavby prováděny) dle  diagnostiky č. 0821 - V195079; provedena firmou IMOS jenž je nedílnou součástí dokumentace   
Poplatek za skládku materiálu v položce "014102.3"  
PŘI ZÁSAHU DO PODKLADNÍCH VRSTEV Z OKD a PMD  ZAJISTÍ ZHOTOVITEL ROZBOR PAU TOHOTO ODFRÉZOVANÉHO MATERIÁLU.  V SOUPISU PRACÍ PLATÍ PŘEDPOKLAD, SE JEDNÁ O KATAGORII ZAS-T4; nebezpečný odpad</t>
  </si>
  <si>
    <t>Odstranění zejména okrajů vozovky pro umožnění napojení nových vrstev zazubením: 
pozn řezaní asf. před bouráním samostatná položka 
Na větvi Kaly - Tišnov 
((0,095+0,115+0,093)/3)*(159+44+56+30)=29,189 [A]  
((průměrná tl. odstraňovaných vrstev dle diagnostiky)*(plocha dle ACAD) 
pozn:celoplošné frézování z položky "11372" není do tl. odstraňovaných asfaltů 
zahrnuto z důvodu nejednotné tlouštky frézování (lokálně v okrajích i frézování "0 mm") 
přesná lokalizace viz. výměry.dwg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</si>
  <si>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</si>
  <si>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113325</t>
  </si>
  <si>
    <t>ODSTRAN PODKL ZPEVNĚNÝCH PLOCH Z KAMENIVA NESTMEL, ODVOZ DO 8KM</t>
  </si>
  <si>
    <t>Odstranění podkladních vrstev ŠD štěrkodrť (předpoklad zahliněná).  
Včetně odvozu v režii zhotovitele, Odvozná vzdálenost v režii zhotovitele.  
Poplatek za skládku v položce "014102,2"</t>
  </si>
  <si>
    <t>Odstranění podkladních vrstev ŠD 
Na větvi Kaly - Tišnov 
(0,22)*(159+44+56+30)=63,580 [B] Odstranění zejména okrajů vozovky pro umožnění napojení nových vrstev zazubením: 
Na větvi Kaly - Tišnov v místech začátku rušených napojení 
(0,22)*(239+222)=101,420 [A]  
Na větvi Kaly - Štěpánovice a Tišnov Štěpánovice (mimo úsek rekultivace, zde bude ŠD ponechána) 
(0,4)*(415)=166,000 [C] 
(průměrná tl. odstraňovaných vrstev dle diagnostiky)*(plocha dle ACAD) 
přesná lokalizace viz. výměry.dwg 
Celkem: B+A+C=331,000 [D]</t>
  </si>
  <si>
    <t>11372</t>
  </si>
  <si>
    <t>FRÉZOVÁNÍ ZPEVNĚNÝCH PLOCH ASFALTOVÝCH</t>
  </si>
  <si>
    <t>Odstraňované hutněné asf. vrstvy (frézováním) spadají do kategorie ZAS-T1 (do max. hl. 170, pod touto hranicí již rozbory nebyly v rámci přípravy stavby prováděny) dle  diagnostiky č. 0821 - V195079; provedena firmou IMOS jenž je nedílnou součástí dokumentace  
Odvoz a likvidace vzniklého odpadu v režii zhotovitele 
PŘI ZÁSAHU FRÉZOVÁNÍ DO PODKLADNÍCH VRSTEV Z OKD a PMD  ZAJISTÍ ZHOTOVITEL ROZBOR PAU TOHOTO ODFRÉZOVANÉHO MATERIÁLU.  V SOUPISU PRACÍ PLATÍ PŘEDPOKLAD, SE JEDNÁ O KATAGORII ZAS-T4; nebezpečný odpad 
pozn: 
odstranění OKD v položce: 11333.RX1; poplatek za skládku 01432 
odstranění PMD v položce: 113338.RX2 poplatek za skládku014132</t>
  </si>
  <si>
    <t>JE POTŘEBA DODRŽET NOVÉ PŘÍČNÉ SKLONY A NOVOU NIVELTEU PŘI FRÉZOVÁNÍ !! 
JELIKOŽ ODFRÉZOVANÝ POVRCH BUDE SLOUŽIT JAKO PODKLAD DVOU NOVĆH ASF. 
VRSTEV KONSTATNÍ TLOUŠŤKY. 
Na větvi Kaly - Tišnov proměnné; tl. vycházející z nového sklonu a nivelety vozovky 
267=267,000 [B] Frézovaná plocha. 2 153m2, tl. proměnné 
Kubatura planimetrováním příčných řezů. 
Na větvi Kaly - Tišnov v místech začátku rušených napojení; celková tl. AB dle diagnostiky 
((0,095+0,115+0,093)/3)*(239+222)=46,561 [A]  
Na větvi Kaly - Štěpánovice a Tišnov Štěpánovice; celková tl. AB dle diagnostiky 
(0,07)*(415+1228)+152*0,1=130,210 [C] 
((průměrná tl. odstraňovaných vrstev dle diagnostiky)*(plocha dle ACAD) 
přesná lokalizace viz. výměry.dwg 
Celkem: B+A+C=443,771 [D]</t>
  </si>
  <si>
    <t>Položka zahrnuje veškerou manipulaci s vybouranou sutí a s vybouranými hmotami vč. uložení na skládku. Nezahrnuje poplatek za skládku.</t>
  </si>
  <si>
    <t>123735</t>
  </si>
  <si>
    <t>ODKOP PRO SPOD STAVBU SILNIC A ŽELEZNIC TŘ. I, ODVOZ DO 8KM</t>
  </si>
  <si>
    <t>poplatek za skládku v položce "014102.2"  
Odkop na úroveň parapláně.  
Odkopy v místech rušených větví křižovatky pro reprofilaci terénu z důvodu odtoku vody.  
Drobné reprofilace stávajícího terénu.  
Plocha výkopů a tedy jejich kubatura patrna z přílohy výměry.dwg a planimetrování.xls</t>
  </si>
  <si>
    <t>Větev Kaly - Tišnov 
1100=1 100,000 [A] 
větev od Štěpánovic 
274=274,000 [B] 
Celkem: A+B=1 374,000 [C] 
Planimetrováním příčných řezů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</si>
  <si>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</si>
  <si>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113764</t>
  </si>
  <si>
    <t>FRÉZOVÁNÍ DRÁŽKY PRŮŘEZU DO 400MM2 V ASFALTOVÉ VOZOVCE</t>
  </si>
  <si>
    <t>"prořezání" spáry.  (zálivka v položce 931324)  
(podélná spára a další technologické spáry vycházející z postupu pokládky jsou součástí položek nových asf. vrstev!)  
odvoz a likvidace vzniklého odpadu v režii zhotovitele</t>
  </si>
  <si>
    <t>Začátek, konec, napojení nových asf. na staré: 
7,4+7,5+7,2=22,100 [A] 
Délka dle situace ACAD</t>
  </si>
  <si>
    <t>Položka zahrnuje veškerou manipulaci s vybouranou sutí a s vybouranými hmotami.</t>
  </si>
  <si>
    <t>126735</t>
  </si>
  <si>
    <t>ZŘÍZENÍ STUPŇŮ V PODLOŽÍ NÁSYPŮ TŘ. I, ODVOZ DO 8KM</t>
  </si>
  <si>
    <t>poplatek za skládku v položce "014102.2"  
Výkop pod úrovní parapláně v oblasti zřízení svahových stupňů.  
Plocha výkopů a tedy jejich kubatura patrna z přílohy výměry.dwg a planimetrování.xls</t>
  </si>
  <si>
    <t>369=369,000 [A] 
Kubatura planimetrováním příčných řezů ACAD.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</si>
  <si>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</si>
  <si>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12920</t>
  </si>
  <si>
    <t>ČIŠTĚNÍ KRAJNIC OD NÁNOSU</t>
  </si>
  <si>
    <t>Odstranění stávající nezpevněné krajnice.  
Materiál bude odvezen na skládku,  
Součástí položky je vodorovná a svislá doprava, přemístění, přeložení, manipulace s materiálem a uložení na skládku.  
Poplatek za skládku vyčíslen zvlášť položka: 014102.1</t>
  </si>
  <si>
    <t>Větev Kaly - Tišnov 
674*0,1*0,8=53,920 [A] 
délka*tl.*prům. odstr. šířka 
větev od Štěpánovic 
456*0,1*0,8=36,480 [B] 
délka*tl.*prům. odstr. šířka 
Celkem: A+B=90,400 [C] 
Planimetrováním příčných řezů ACAD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</si>
  <si>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</si>
  <si>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"123738" 1374=1 374,000 [A] 
   "126738" 369=369,000 [B] 
Celkem: A+B=1 743,000 [C]</t>
  </si>
  <si>
    <t>17180</t>
  </si>
  <si>
    <t>ULOŽENÍ SYPANINY DO NÁSYPŮ Z NAKUPOVANÝCH MATERIÁLŮ</t>
  </si>
  <si>
    <t>AKTIVNÍ ZÓNA NÁSYPU TL. 0,5m  
NÁSYPOVÝ MATERIÁL - ZEMINA  
VHODNÁ DO AKTIV. ZÓNY  
DLE ČSN 736133</t>
  </si>
  <si>
    <t>nasyp aktivní zóny tl. 0,5m (příplatek za uložení v akt. zóně v "17130" 
Větev Kaly - Tišnov 
(2368)*0,5=1 184,000 [A] 
(plocha planimetrováním př m2. řezů)*tl m. = m3 
větev od Štěpánovic 
(705)*0,5=352,500 [B] 
(plocha planimetrováním př. řezů m2)*tl m = m3. 
Celkem: A+B=1 536,500 [C] 
Planimetrováním příčných řezů ACAD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</si>
  <si>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</si>
  <si>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</si>
  <si>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</si>
  <si>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pod vrstvou ŠD 0/63   
úprava pláně v místech rozšíření a zásypu svahových stupňů je součástí položek "17180" viz. její technická specifikace "- úprava, očištění, ochrana a zhutnění podloží"</t>
  </si>
  <si>
    <t>Větev Kaly - Tišnov 
1986=1 986,000 [A] 
planimetrováním příčných řezů 
větev od Štěpánovic 
756=756,000 [B] 
planimetrováním příčných řezů 
Celkem: A+B=2 742,000 [C] 
Planimetrováním příčných řezů ACAD</t>
  </si>
  <si>
    <t>položka zahrnuje úpravu pláně včetně vyrovnání výškových rozdílů. Míru zhutnění určuje projekt.</t>
  </si>
  <si>
    <t>18130</t>
  </si>
  <si>
    <t>ÚPRAVA PLÁNĚ BEZ ZHUTNĚNÍ</t>
  </si>
  <si>
    <t>Připrava podkladů před provedením položky "18222 a 18222.R"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</si>
  <si>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
z položky "SO 001 12110" bude použito 476m3 tedy vystačí na 3172 m2  
3735+407+876=5 018,000 [A] 
Dle ACAD</t>
  </si>
  <si>
    <t>položka zahrnuje úpravu pláně včetně vyrovnání výškových rozdílů</t>
  </si>
  <si>
    <t>18222</t>
  </si>
  <si>
    <t>ROZPROSTŘENÍ ORNICE VE SVAHU V TL DO 0,15M</t>
  </si>
  <si>
    <t>materiál z položky "SO 001 12110" bude použito 476m3 tedy vystačí na 3172 m2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</si>
  <si>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
z položky "SO 001 12110" bude použito 476m3 tedy vystačí na 3172 m2 
3172=3 172,000 [A] 
Dle ACAD</t>
  </si>
  <si>
    <t>položka zahrnuje:  
nutné přemístění ornice z dočasných skládek vzdálených do 50m  
rozprostření ornice v předepsané tloušťce ve svahu přes 1:5</t>
  </si>
  <si>
    <t>62</t>
  </si>
  <si>
    <t>113338</t>
  </si>
  <si>
    <t>RX2</t>
  </si>
  <si>
    <t>ODSTRAN PODKL ZPEVNĚNÝCH PLOCH S ASFALT POJIVEM, ODVOZ DO 20KM</t>
  </si>
  <si>
    <t>Odstranění vrstvy PMD dle diagnostiky č. 0821 - V195079; provedena firmou IMOS jenž je nedílnou součástí dokumentace   
(předpoklad nebezpečný odpad viz. níže; příplatek za odvoz v pol. "11333B")  
PŘI ODSTRAŇOVÁNÍ TÉTO VRSTVY ZAJISTÍ ZHOTOVITEL ROZBOR PAU TOHOTO MATERIÁLU.  V SOUPISU PRACÍ PLATÍ PŘEDPOKLAD, SE JEDNÁ O KATAGORII ZAS-T4; nebezpečný odpad  
odstranění OKD v položce: 113338.RX1; poplatek za skládku 014132  
odstranění PMD v položce: 113338.RX2;  poplatek za skládku 014132</t>
  </si>
  <si>
    <t>Odstranění PMD 
Na větvi Kaly - Tišnov 
((0,070+0,075+0,050)/2)*(159+44+56+30)=28,178 [B] Odstranění zejména okrajů vozovky pro umožnění napojení nových vrstev zazubením: 
Na větvi Kaly - Tišnov v místech začátku rušených napojení 
((0,070+0,075+0,050)/2)*(239+222)=44,948 [A]  
((průměrná tl. odstraňovaných vrstev dle diagnostiky)*(plocha dle ACAD) 
přesná lokalizace viz. výměry.dwg 
Celkem: B+A=73,126 [C]</t>
  </si>
  <si>
    <t>63</t>
  </si>
  <si>
    <t>17130</t>
  </si>
  <si>
    <t>ULOŽENÍ SYPANINY DO NÁSYPŮ V AKTIVNÍ ZÓNĚ SE ZHUTNĚNÍM</t>
  </si>
  <si>
    <t>Příplatek za ukládání v aktivní zóně.  
Materiál bude použit z položky "17180.A"</t>
  </si>
  <si>
    <t>(2367*0,5)+(705*0,5)=1 536,000 [B]nasyp aktivní zóny tl. 0,5m 
108+21=129,000 [C] zřízení klínů pod nezpevněnou krajnicí 
Celkem: B+C=1 665,000 [D] 
Kubatura planimetrováním příčných řezů ACAD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</si>
  <si>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</si>
  <si>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64</t>
  </si>
  <si>
    <t>R</t>
  </si>
  <si>
    <t>Včetně zajištění vhodného materiálu  
 manipuce s ním rozvoz, vytvoření dočasných skládek vzdálených max 50m vodorovná a svislá přeprava, rozprostření .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</si>
  <si>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
z položky "SO 001 12110" bude použito 476m3 tedy vystačí na 3172 m2 
3735-3172=563,000 [A] potřebná plocha mínus plocha již v položce "18222" 
Dle ACAD</t>
  </si>
  <si>
    <t>65</t>
  </si>
  <si>
    <t>18232</t>
  </si>
  <si>
    <t>R1</t>
  </si>
  <si>
    <t>ROZPROSTŘENÍ ORNICE V ROVINĚ V TL DO 0,15M</t>
  </si>
  <si>
    <t>Včetně zajištění vhodného materiálu a manipuce s ním rozvoz, vodorovná a svislá přeprava, rozprostření .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</si>
  <si>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 
407=407,000 [A] 
Dle ACAD</t>
  </si>
  <si>
    <t>položka zahrnuje:  
nutné přemístění ornice z dočasných skládek vzdálených do 50m  
rozprostření ornice v předepsané tloušťce v rovině a ve svahu do 1:5</t>
  </si>
  <si>
    <t>66</t>
  </si>
  <si>
    <t>18235</t>
  </si>
  <si>
    <t>ROZPROSTŘENÍ ORNICE V ROVINĚ V TL DO 0,50M</t>
  </si>
  <si>
    <t>Včetně zajištění vhodného materiálu!!!  
 manipuce s ním rozvoz, vytvoření dočasných skládek vzdálených max 50m vodorovná a svislá přeprava, rozprostření .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</si>
  <si>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 
876=876,000 [A] 
Dle ACAD</t>
  </si>
  <si>
    <t>74</t>
  </si>
  <si>
    <t>RX1</t>
  </si>
  <si>
    <t>Odstranění vrstvy OKD dle  diagnostiky č. 0821 - V195079; provedena firmou IMOS jenž je nedílnou součástí dokumentace   
Včetně odvozu v režii zhotovitele, odvozná vzdálenost v režii zhotovitele (předpoklad nebezpečný odpad viz. níže; příplatek za odvoz v pol. "11333B")  
PŘI ODSTRAŇOVÁNÍ TÉTO VRSTVY ZAJISTÍ ZHOTOVITEL ROZBOR PAU TOHOTO MATERIÁLU.  V SOUPISU PRACÍ PLATÍ PŘEDPOKLAD, SE JEDNÁ O KATAGORII ZAS-T4; nebezpečný odpad  
odstranění OKD v položce: 113338.RX1; poplatek za skládku 014132  
odstranění PMD v položce: 113338.RX2 poplatek za skládku 014132</t>
  </si>
  <si>
    <t>Odstranění OKD 
Na větvi Kaly - Tišnov 
((0,035+0,02)/2)*(159+44+56+30)=7,948 [B] Odstranění zejména okrajů vozovky pro umožnění napojení nových vrstev zazubením: 
Na větvi Kaly - Tišnov v místech začátku rušených napojení 
((0,035+0,02)/2)*(239+222)=12,678 [A]  
Na větvi Kaly - Štěpánovice a Tišnov Štěpánovice 
(0,05)*(415+1228)=82,150 [C] 
((průměrná tl. odstraňovaných vrstev dle diagnostiky)*(plocha dle ACAD) 
přesná lokalizace viz. výměry.dwg 
Celkem: B+A+C=102,776 [D]</t>
  </si>
  <si>
    <t>76</t>
  </si>
  <si>
    <t>113335</t>
  </si>
  <si>
    <t>ODSTRAN PODKL ZPEVNĚNÝCH PLOCH S ASFALT POJIVEM, ODVOZ DO 8KM</t>
  </si>
  <si>
    <t>Odstranění vrstvy OK dle  diagnostiky č. 0821 - V195079; provedena firmou IMOS jenž je nedílnou součástí dokumentace   
PŘI ODSTRAŇOVÁNÍ TÉTO VRSTVY ZAJISTÍ ZHOTOVITEL ROZBOR PAU TOHOTO MATERIÁLU.  V SOUPISU PRACÍ PLATÍ PŘEDPOKLAD, SE JEDNÁ O KATAGORII ZAS-T1; poplatek za skládku v položce "014102.3"  
pozn:  
odstranění OKD v položce: 113338.A; poplatek za skládku 014132  
odstranění PMD v položce: 113338.B poplatek za skládku 014132</t>
  </si>
  <si>
    <t>Odstranění OK 
Na větvi Kaly - Tišnov 
((0,075+0,040+0,026+0,045)/4)*(159+44+56+30)=13,439 [B] Odstranění zejména okrajů vozovky pro umožnění napojení nových vrstev zazubením: 
Na větvi Kaly - Tišnov v místech začátku rušených napojení 
((0,075+0,040+0,026+0,045)/4)*(239+222)=21,437 [A]  
Na větvi Kaly - Štěpánovice a Tišnov Štěpánovice 
(0,11)*(415+1228)=180,730 [C] 
(průměrná tl. odstraňovaných vrstev dle diagnostiky)*(plocha dle ACAD) 
přesná lokalizace viz. výměry.dwg 
Celkem: B+A+C=215,606 [D]</t>
  </si>
  <si>
    <t>77</t>
  </si>
  <si>
    <t>113345</t>
  </si>
  <si>
    <t>ODSTRAN PODKL ZPEVNĚNÝCH PLOCH S CEM POJIVEM, ODVOZ DO 8KM</t>
  </si>
  <si>
    <t>Odstranění vrstvy cb (vrstva s kameny zrno 60 - 200mm)  dle diagnostiky č. 0821 - V195079; provedena firmou IMOS jenž je nedílnou součástí dokumentace   
poplatek za skládku v položce "014102.4"</t>
  </si>
  <si>
    <t>Odstranění podkladních vrstev cb (vrstva s kameny zrno 60 - 200mm)  
Na větvi Kaly - Tišnov 
(0,09)*(159+44+56+30)=26,010 [B] Odstranění zejména okrajů vozovky pro umožnění napojení nových vrstev zazubením: 
Na větvi Kaly - Tišnov v místech začátku rušených napojení 
(0,09)*(239+222)=41,490 [A]  
(průměrná tl. odstraňovaných vrstev dle diagnostiky)*(plocha dle ACAD) 
přesná lokalizace viz. výměry.dwg 
Celkem: B+A=67,500 [C]</t>
  </si>
  <si>
    <t>80</t>
  </si>
  <si>
    <t>11333B</t>
  </si>
  <si>
    <t>ODSTRANĚNÍ PODKLADU ZPEVNĚNÝCH PLOCH S ASFALT POJIVEM - DOPRAVA</t>
  </si>
  <si>
    <t>tkm</t>
  </si>
  <si>
    <t>Příplatek za dopravu u vybraných položek:</t>
  </si>
  <si>
    <t>"113338.RX1"  
102,8*2,4*40=9 868,800 [A] 
"113338.RX2"  
73,1*2,4*40=7 017,600 [B] 
[m3]*[t/m3]*[km]=[tkm] 
Celkem: A+B=16 886,400 [C]</t>
  </si>
  <si>
    <t>Položka zahrnuje samostatnou dopravu suti a vybouraných hmot. Množství se určí jako součin hmotnosti [t] a požadované vzdálenosti [km].</t>
  </si>
  <si>
    <t>81</t>
  </si>
  <si>
    <t>NÁSYPOVÝ MATERIÁL - ZEMINA VHODNÁ DO AKTIVNÍ ZÓNY DLE ČSN 736133</t>
  </si>
  <si>
    <t>zřízení klínů pod nezpevněnou krajnicí 
Větev Kaly - Tišnov 
108=108,000 [A] 
planimetrováním příčných řezů 
větev od Štěpánovic 
21=21,000 [B] 
planimetrováním příčných řezů 
Celkem: A+B=129,000 [C] 
Planimetrováním příčných řezů ACAD</t>
  </si>
  <si>
    <t>82</t>
  </si>
  <si>
    <t>C</t>
  </si>
  <si>
    <t>NÁSYPOVÝ MATERIÁL - ZEMINY KLASIFIKOVANÉ PRO POUŽITELNOST DO NÁSYPU DLE ČSN 736133</t>
  </si>
  <si>
    <t>Násypy po úroveň parapláně včetně zásypu svahových stupňů 
Větev Kaly - Tišnov 
1372=1 372,000 [A] 
planimetrováním příčných řezů 
větev od Štěpánovic 
299=299,000 [B] 
planimetrováním příčných řezů 
Celkem: A+B=1 671,000 [C] 
Planimetrováním příčných řezů ACAD</t>
  </si>
  <si>
    <t>83</t>
  </si>
  <si>
    <t>R2</t>
  </si>
  <si>
    <t>rozšíření ohumusování výcházející z požadavků SÚS oproti předešlému stupni PD ("vnitřní" část křižovatky) 
586,5=586,500 [A]</t>
  </si>
  <si>
    <t>32</t>
  </si>
  <si>
    <t>56333</t>
  </si>
  <si>
    <t>VOZOVKOVÉ VRSTVY ZE ŠTĚRKODRTI TL. DO 150MM</t>
  </si>
  <si>
    <t>Štěrkodrť ŠDa 0/63 Ge tl. min 150 mm, dle ČSN 73 6126-1</t>
  </si>
  <si>
    <t>Větev Kaly - Tišnov 
1986=1 986,000 [A] 
planimetrováním příčných řezů 
větev od Štěpánovic 
757=757,000 [B] 
planimetrováním příčných řezů 
Celkem: A+B=2 743,000 [C] 
Planimetrováním příčných řezů ACAD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</si>
  <si>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</si>
  <si>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</si>
  <si>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56334</t>
  </si>
  <si>
    <t>VOZOVKOVÉ VRSTVY ZE ŠTĚRKODRTI TL. DO 200MM</t>
  </si>
  <si>
    <t>Štěrkodrť ŠDa 0/32 Ge tl. 200 mm min 2000 mm, dle ČSN 73 6126-1</t>
  </si>
  <si>
    <t>Větev Kaly - Tišnov 
1579*1,05=1 657,950 [A] 
Plocha ze situace * koeficient rozšíření oproti vrstvě obrusu v barevné situaci 
větev od Štěpánovic 
933,4*1,05=980,070 [B] 
Plocha ze situace * koeficient rozšíření oproti vrstvě obrusu v barevné situaci 
Celkem: A+B=2 638,020 [C]</t>
  </si>
  <si>
    <t>34</t>
  </si>
  <si>
    <t>56933</t>
  </si>
  <si>
    <t>ZPEVNĚNÍ KRAJNIC ZE ŠTĚRKODRTI TL. DO 150MM</t>
  </si>
  <si>
    <t>ZPEVNĚNÍ KRAJNICE ŠTĚRKODRTÍ 0/32, TL. 150 mm</t>
  </si>
  <si>
    <t>Větev Kaly - Tišnov 
682=682,000 [A] 
Plocha ze situace ACAD 
větev od Štěpánovic 
188=188,000 [B] 
Plocha ze situace ACADCelkem: 
Celkem: A+B=870,000 [C]</t>
  </si>
  <si>
    <t>- dodání kameniva předepsané kvality a zrnitosti  
- rozprostření a zhutnění vrstvy v předepsané tloušťce  
- zřízení vrstvy bez rozlišení šířky, pokládání vrstvy po etapách</t>
  </si>
  <si>
    <t>37</t>
  </si>
  <si>
    <t>572214</t>
  </si>
  <si>
    <t>SPOJOVACÍ POSTŘIK Z MODIFIK EMULZE DO 0,5KG/M2</t>
  </si>
  <si>
    <t>Spojovací postřik z polymerem modifikované kationaktivní asfaltové emulze 0,35 kg/m2 PS-CP dle ČSN 73 6129</t>
  </si>
  <si>
    <t>Větev Kaly - Tišnov 
(1579+208+1814+125)*1,05=3 912,300 [A] 
Plocha ze situace * koeficient rozšíření oproti vrstvě obrusu v barevné situaci 
větev od Štěpánovic 
(933,4+150,3)*1,05=1 137,885 [B] 
Plocha ze situace * koeficient rozšíření oproti vrstvě obrusu v barevné situaci 
Celkem: A+B=5 050,185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</si>
  <si>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</si>
  <si>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38</t>
  </si>
  <si>
    <t>Větev Kaly - Tišnov 
(1579+208+1814+125)*1,07=3 986,820 [A] 
Plocha ze situace * koeficient rozšíření oproti vrstvě obrusu v barevné situaci 
větev od Štěpánovic 
(933,4+150,3)*1,07=1 159,559 [B] 
Plocha ze situace * koeficient rozšíření oproti vrstvě obrusu v barevné situaci 
Celkem: A+B=5 146,379 [C]</t>
  </si>
  <si>
    <t>39</t>
  </si>
  <si>
    <t>57476</t>
  </si>
  <si>
    <t>VOZOVKOVÉ VÝZTUŽNÉ VRSTVY Z GEOMŘÍŽOVINY S TKANINOU</t>
  </si>
  <si>
    <t>GEOKOMPOZIT, pevnost v tahu 50kN/m v obou směrech, tažnost 3%</t>
  </si>
  <si>
    <t>(732+7+23)*2,0=1 524,000 [A] 
Délka dle situace ACAD* Předpokládaný přesah 1m na každou stranu 
Předná lokalizace předpokládaných míst dle výměry.dwg</t>
  </si>
  <si>
    <t>- dodání geomříže v požadované kvalitě a v množství včetně přesahů (přesahy započteny v jednotkové ceně)  
- očištění podkladu  
- pokládka geomříže dle předepsaného technologického předpisu</t>
  </si>
  <si>
    <t>41</t>
  </si>
  <si>
    <t>574C56</t>
  </si>
  <si>
    <t>ASFALTOVÝ BETON PRO LOŽNÍ VRSTVY ACL 16+, 16S TL. 60MM</t>
  </si>
  <si>
    <t>Asfaltový beton pro obrusné vrstvy ACL 16+ tl. 60 mm dle ČSN 73 6121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</si>
  <si>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</si>
  <si>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42</t>
  </si>
  <si>
    <t>574E88</t>
  </si>
  <si>
    <t>ASFALTOVÝ BETON PRO PODKLADNÍ VRSTVY ACP 22+, 22S TL. 90MM</t>
  </si>
  <si>
    <t>Asfaltový beton pro obrusné vrstvy ACP 22+ tl. 90 mm dle ČSN 73 6121</t>
  </si>
  <si>
    <t>Větev Kaly - Tišnov 
1579*1,07=1 689,530 [A] 
Plocha ze situace * koeficient rozšíření oproti vrstvě obrusu v barevné situaci 
větev od Štěpánovic 
933,4*1,07=998,738 [B] 
Plocha ze situace * koeficient rozšíření oproti vrstvě obrusu v barevné situaci 
Celkem: A+B=2 688,268 [C]</t>
  </si>
  <si>
    <t>43</t>
  </si>
  <si>
    <t>574A34</t>
  </si>
  <si>
    <t>ASFALTOVÝ BETON PRO OBRUSNÉ VRSTVY ACO 11+, 11S TL. 40MM</t>
  </si>
  <si>
    <t>Asfaltový beton pro obrusné vrstvy ACO 11+ tl. 40 mm dle ČSN 73 6121  
Včetně prořezání a zalití podélné spára a další technologické spáry vycházející z postupu pokládky jsou součástí této položky!  
Bude použit stejný technologický postup a zálivka jako v položkách "113764" a "931324"</t>
  </si>
  <si>
    <t>Větev Kaly - Tišnov 
1579+208+1814+125=3 726,000 [A] 
Plocha ze situace ACAD 
větev od Štěpánovic 
150,3+933,4=1 083,700 [B] 
Plocha ze situace ACADCelkem: 
Celkem: A+B=4 809,700 [C]</t>
  </si>
  <si>
    <t>29</t>
  </si>
  <si>
    <t>93808</t>
  </si>
  <si>
    <t>OČIŠTĚNÍ VOZOVEK ZAMETENÍM</t>
  </si>
  <si>
    <t>Bude provedeno z důvodů vizuální prohlídky a určení rozsahu sanací na KD stavby.</t>
  </si>
  <si>
    <t>2153+152=2 305,000 [A] 
Plocha dle ACAD</t>
  </si>
  <si>
    <t>položka zahrnuje očištění předepsaným způsobem včetně odklizení vzniklého odpadu v režii zhotovitele</t>
  </si>
  <si>
    <t>30</t>
  </si>
  <si>
    <t>93811</t>
  </si>
  <si>
    <t>OČIŠTĚNÍ ASFALTOVÝCH VOZOVEK UMYTÍM VODOU</t>
  </si>
  <si>
    <t>44</t>
  </si>
  <si>
    <t>9113B1</t>
  </si>
  <si>
    <t>SVODIDLO OCEL SILNIČ JEDNOSTR, ÚROVEŇ ZADRŽ H1 -DODÁVKA A MONTÁŽ</t>
  </si>
  <si>
    <t>OCELOVÉ SVODIDLO JEDNOSTRANNÉ  - NOVÉ, (ÚROVEŇ ZADRŽENÍ H1)  
VÝŠKA 0,75m S NÁSTAVCEM SMĚR.SLOUPKU  
POUŽIJE SE TAKOVÝ TYP SVODIDLA, KTERÉ LZE PRO DANOU ÚROVEŇ ZADRŽENÍ OSADIT NA DANOU "NORMOVOU" KRAJNICI</t>
  </si>
  <si>
    <t>112+108=220,000 [A] 
Celková délka dle situace ACAD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</si>
  <si>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</si>
  <si>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45</t>
  </si>
  <si>
    <t>91228</t>
  </si>
  <si>
    <t>SMĚROVÉ SLOUPKY Z PLAST HMOT VČETNĚ ODRAZNÉHO PÁSKU</t>
  </si>
  <si>
    <t>bílé sloupky</t>
  </si>
  <si>
    <t>66=66,000 [A] 
Počet dle situace ACAD</t>
  </si>
  <si>
    <t>položka zahrnuje:  
- dodání a osazení sloupku včetně nutných zemních prací  
- vnitrostaveništní a mimostaveništní doprava  
- odrazky plastové nebo z retroreflexní fólie</t>
  </si>
  <si>
    <t>47</t>
  </si>
  <si>
    <t>91238</t>
  </si>
  <si>
    <t>SMĚROVÉ SLOUPKY Z PLAST HMOT - NÁSTAVCE NA SVODIDLA VČETNĚ ODRAZNÉHO PÁSKU</t>
  </si>
  <si>
    <t>nástavec směrového sloupku na svodidle</t>
  </si>
  <si>
    <t>15=15,000 [A] 
Počet dle situace ACAD</t>
  </si>
  <si>
    <t>48</t>
  </si>
  <si>
    <t>914131</t>
  </si>
  <si>
    <t>DOPRAVNÍ ZNAČKY ZÁKLADNÍ VELIKOSTI OCELOVÉ FÓLIE TŘ 2 - DODÁVKA A MONTÁŽ</t>
  </si>
  <si>
    <t>Nové</t>
  </si>
  <si>
    <t>10+4=14,000 [A] 
Dle situace dopravního značení ACAD</t>
  </si>
  <si>
    <t>položka zahrnuje:  
- dodávku a montáž značek v požadovaném provedení</t>
  </si>
  <si>
    <t>49</t>
  </si>
  <si>
    <t>914132</t>
  </si>
  <si>
    <t>DOPRAVNÍ ZNAČKY ZÁKLADNÍ VELIKOSTI OCELOVÉ FÓLIE TŘ 2 - MONTÁŽ S PŘEMÍSTĚNÍM</t>
  </si>
  <si>
    <t>Přesun stávajících značek</t>
  </si>
  <si>
    <t>1+1=2,000 [A] 
Dle situace dopravního značení ACAD</t>
  </si>
  <si>
    <t>položka zahrnuje:  
- dopravu demontované značky z dočasné skládky  
- osazení a montáž značky na místě určeném projektem  
- nutnou opravu poškozených částí  
nezahrnuje dodávku značky</t>
  </si>
  <si>
    <t>50</t>
  </si>
  <si>
    <t>914133</t>
  </si>
  <si>
    <t>DOPRAVNÍ ZNAČKY ZÁKLADNÍ VELIKOSTI OCELOVÉ FÓLIE TŘ 2 - DEMONTÁŽ</t>
  </si>
  <si>
    <t>12+4=16,000 [B] rušené 
2=2,000 [C]přemístěné 
Celkem: B+C=18,000 [D] 
Dle situace dopravního značení ACAD</t>
  </si>
  <si>
    <t>Položka zahrnuje odstranění, demontáž a odklizení materiálu s odvozem na předepsané místo</t>
  </si>
  <si>
    <t>51</t>
  </si>
  <si>
    <t>914431</t>
  </si>
  <si>
    <t>DOPRAVNÍ ZNAČKY 100X150CM OCELOVÉ FÓLIE TŘ 2 - DODÁVKA A MONTÁŽ</t>
  </si>
  <si>
    <t>2=2,000 [A] 
Dle situace dopravního značení ACAD</t>
  </si>
  <si>
    <t>52</t>
  </si>
  <si>
    <t>914911</t>
  </si>
  <si>
    <t>SLOUPKY A STOJKY DOPRAVNÍCH ZNAČEK Z OCEL TRUBEK SE ZABETONOVÁNÍM - DODÁVKA A MONTÁŽ</t>
  </si>
  <si>
    <t>II/385 
pravá 2sloupky IS3a + původní IS3c    
pravá  1sloupek P1 + B20a    
pravá 2sloupky IP19    
pravá 2sloupky IP18b    
levá 1sloupek IS24a    
levá 1sllupek P1    
levá původní sloupek B20a    
levá původní 2 sloupky IS3a + IS 3c    
II/387 
pravá původní 2 sloupky is3b + is3c   
pravá 1sloupek P4  
13=13,000 [A] opění dle přip. SUS 
Dle situace dopravního značení ACAD</t>
  </si>
  <si>
    <t>položka zahrnuje:  
- sloupky a upevňovací zařízení včetně jejich osazení (betonová patka, zemní práce)</t>
  </si>
  <si>
    <t>54</t>
  </si>
  <si>
    <t>914913</t>
  </si>
  <si>
    <t>SLOUPKY A STOJKY DZ Z OCEL TRUBEK ZABETON DEMONTÁŽ</t>
  </si>
  <si>
    <t>II/385 
pravá 2sloupky IS 3C +  IS 3A    
pravá 2sloupky IP 22     
pravá 1sloupek P3     
levá 1 sloupek a22 + e13    
levá 1 sloupek  p2 + z3    
pravá 1sloupek p4     
levá 1sloupke z3     
levá 1ponechaný sloupek is 24b     
levá 2ponechané sloupky is 3a + is 3b + is3b   
 II/387      
pravá 2ponechané sloupky is 3a + ia3c    
pravá 1sloupek p4     
levá 1sloupek p4     
11+2doplnění dle přip. SUS=13,000 [A] 
Dle situace dopravního značení ACAD</t>
  </si>
  <si>
    <t>55</t>
  </si>
  <si>
    <t>915111</t>
  </si>
  <si>
    <t>VODOROVNÉ DOPRAVNÍ ZNAČENÍ BARVOU HLADKÉ - DODÁVKA A POKLÁDKA</t>
  </si>
  <si>
    <t>předznačení barvou  
bílé, vč. retroreflexní úpravy, musí splňovat ČSN EN 1436 a TP 70</t>
  </si>
  <si>
    <t>V1a(0,125) 989*0,125=123,625 [A] 
V2b(1,5/1,5/0,25) 0,5*84*0,25=10,500 [B] 
V2b(3/1,5/0,125) 0,6667*169*0,125=14,084 [C] 
V4(0,25) 922*0,25=230,500 [D] 
V5(0,5) 3,4*0,5=1,700 [E] 
V9a 14*1,5=21,000 [F] 
V9c 3*4,2=12,600 [G] 
V13 100=100,000 [H] 
Celkem: A+B+C+D+E+F+G+H=514,009 [I]</t>
  </si>
  <si>
    <t>položka zahrnuje:  
- dodání a pokládku nátěrového materiálu (měří se pouze natíraná plocha)  
- předznačení a reflexní úpravu</t>
  </si>
  <si>
    <t>56</t>
  </si>
  <si>
    <t>915231</t>
  </si>
  <si>
    <t>VODOR DOPRAV ZNAČ PLASTEM PROFIL ZVUČÍCÍ - DOD A POKLÁDKA</t>
  </si>
  <si>
    <t>bílé, vč. retroreflexní úpravy, musí splňovat ČSN EN 1436 a TP 70</t>
  </si>
  <si>
    <t>58</t>
  </si>
  <si>
    <t>919114</t>
  </si>
  <si>
    <t>ŘEZÁNÍ ASFALTOVÉHO KRYTU VOZOVEK TL DO 200MM</t>
  </si>
  <si>
    <t>Prořezání asfaltů v místě napojení stávajících a nových konstrukčních vrstev  
Řezání stávajícího krytu pro bourání stávajícího asfaltového krytu.</t>
  </si>
  <si>
    <t>732+7+23=762,000 [A] 
Délka dle situace ACAD 
Předná lokalizace předpokládaných míst dle výměry.dwg</t>
  </si>
  <si>
    <t>položka zahrnuje řezání vozovkové vrstvy v předepsané tloušťce, včetně spotřeby vody</t>
  </si>
  <si>
    <t>931324</t>
  </si>
  <si>
    <t>TĚSNĚNÍ DILATAČ SPAR ASF ZÁLIVKOU MODIFIK PRŮŘ DO 400MM2</t>
  </si>
  <si>
    <t>těsnění s spáry.  (prořezání v položce "113764")  
typ N2 dle ČSN EN 14188-1  
(podélná spára a další technologické spáry vycházející z postupu pokládky jsou součástí položek nových asf. vrstev!)</t>
  </si>
  <si>
    <t>položka zahrnuje dodávku a osazení předepsaného materiálu, očištění ploch spáry před úpravou, očištění okolí spáry po úpravě  
nezahrnuje těsnící profil</t>
  </si>
  <si>
    <t>68</t>
  </si>
  <si>
    <t>912A8</t>
  </si>
  <si>
    <t>BALISETY Z PLASTICKÝCH HMOT</t>
  </si>
  <si>
    <t>Z11h barvy zelené</t>
  </si>
  <si>
    <t>30=30,000 [A] 
Počet dle situace ACAD</t>
  </si>
  <si>
    <t>položka zahrnuje:  
- dodání a osazení balisety včetně nutných zemních prací  
- vnitrostaveništní a mimostaveništní dopravu  
- odrazky plastové nebo z retroreflexní fólie</t>
  </si>
  <si>
    <t>69</t>
  </si>
  <si>
    <t>914433</t>
  </si>
  <si>
    <t>DOPRAVNÍ ZNAČKY 100X150CM OCELOVÉ FÓLIE TŘ 2 - DEMONTÁŽ</t>
  </si>
  <si>
    <t>1=1,000 [A] 
Dle situace dopravního značení ACAD</t>
  </si>
  <si>
    <t>101.2</t>
  </si>
  <si>
    <t>Typ "1" sanace samostatných trhlin dle TP115 (8.2.1.2)</t>
  </si>
  <si>
    <t>572224</t>
  </si>
  <si>
    <t>X</t>
  </si>
  <si>
    <t>SPOJOVACÍ POSTŘIK Z MODIFIK EMULZE DO 1,0KG/M2</t>
  </si>
  <si>
    <t>Jen se souhlasem investora! (Předpoklad 5% z celkové plochy přepočteno na délku trhlin, uprava v šířce 0,5m, jedna trhlina v upravované šířce)  
postřik modifikovanou asfaltovou emulzí tak, aby množství asfaltu činilo 1,0-1,5 kg/m2 (dle struktury povrchu) do něhož se položí pásy výztužné vložky se vzájemným dotykem a řádně přitlačí válečkem.  
postup bude proveden dle TP 115 (8.2.1.2)</t>
  </si>
  <si>
    <t>0,15*2305=345,750 [A] 
15 procent celkové plochy</t>
  </si>
  <si>
    <t>Jen se souhlasem investora! (Předpoklad 5% z celkové plochy přepočteno na délku trhlin, uprava v šířce 0,5m, jedna trhlina v upravované šířce)  
pásy výztužné vložky se vzájemným dotykem dle specifikace uvedéné niže.  
Dle TP 115 (7.2.5; 8.2.3.1; 8.2.1.2)</t>
  </si>
  <si>
    <t>Součást asfaltové pružné membrány skládající se z geotextilie a dvouosé geomříže, které prošitím nebo tepelným spojením musí tvořit jediný celek. 
Indexová pevnost */ min 50 kN  - ISO 3341 
Pevnost v tahu   min. 20kN  - ČSN EN ISO 10319 
Indexová tažnost */  max 3% ISO 3341 
Tažnost    max 5%   ČSN EN ISO 10319 
Velikost oka geomříže  min.  30 x 30 mm 
*/ Indexové údaje lze použít pouze pro výrobky ze skelných vláken 
0,15*2305=345,750 [A] 
15 procent celkové plochy</t>
  </si>
  <si>
    <t>577A2</t>
  </si>
  <si>
    <t>VÝSPRAVA TRHLIN ASFALTOVOU ZÁLIVKOU MODIFIK</t>
  </si>
  <si>
    <t>Jen se souhlasem investora!  (Předpoklad 5% z celkové plochy přepočteno na délku trhlin, uprava v šířce 0,5m, jedna trhlina v upravované šířce)  
Položka zahrnuje veškeré nutné práce a materiály dle TP 115 (8.2.1.2).  
a) pomocí kotouče nebo frézky se trhliny proříznou, vyčistí, v případě nutnosti předtěsní,  
svislé stěny se opatří penetračně adhezním nátěrem a vytvořené komůrky se zalijí  
pružnou asfaltovou zálivkovou hmotou,  
b) pomocí horkovzdušného zařízení se trhlina vyčistí, nahřeje a následně zalije pružnou  
asfaltovou zálivkovou hmotou.</t>
  </si>
  <si>
    <t>(0,15*2305)/0,5=691,500 [A] 
(15 procent celkové plochy)/přepočteno na délku</t>
  </si>
  <si>
    <t>- vyfrézování drážky šířky do 20mm hloubky do 40mm  
- vyčištění  
- nátěr  
- výplň předepsanou zálivkovou hmotou</t>
  </si>
  <si>
    <t>93818</t>
  </si>
  <si>
    <t>OČIŠTĚNÍ ASFALT VOZOVEK ZAMETENÍM</t>
  </si>
  <si>
    <t>Jen se souhlasem investora! (Předpoklad 5% z celkové plochy přepočteno na délku trhlin, uprava v šířce 0,5m, jedna trhlina v upravované šířce)  
Očištění vozovky ve vytypovaných úsecích.  
Postup bude proveden dle TP 115 (8.2.1.2)</t>
  </si>
  <si>
    <t>101.3</t>
  </si>
  <si>
    <t>Typ "2" sanace samostatných trhlin dle TP115 (8.2.3.1)</t>
  </si>
  <si>
    <t>572222</t>
  </si>
  <si>
    <t>SPOJOVACÍ POSTŘIK Z MODIFIK ASFALTU DO 1,0KG/M2</t>
  </si>
  <si>
    <t>Jen se souhlasem investora! (Předpoklad 10% z celkové plochy přepočteno na délku trhlin, šířky 0,5m, dvě trhliny v upravované šířce)  
spojovací postřik tak, aby množství asfaltu činilo 0,8 - 1,0 kg/m2  
Postup bude proveden dle TP 115 (8.2.3.1)</t>
  </si>
  <si>
    <t>0,2*2305=461,000 [A] 
20 procent celkové plochy</t>
  </si>
  <si>
    <t>57327</t>
  </si>
  <si>
    <t>RX</t>
  </si>
  <si>
    <t>MIKROKOBEREC JEDNOVRSTVÝ FRAKCE KAMENIVA 0/8</t>
  </si>
  <si>
    <t>Jen se souhlasem investora! (Předpoklad 10% z celkové plochy přepočteno na délku trhlin, šířky 0,5m, dvě trhliny v upravované šířce)  
asfaltová pružná membrána, tzn. postřik za horka vysoce modifikovaným asfaltem speciálně pro tento účel vyrobeným (s parametry splňujícími požadavky tabulky 1 těchto TP) v množství 2,5 - 3,0 kg/m2 s následným podrcením HDK frakce 8/11 v množství 6,0 kg/m2, nebo provedením mikrokoberce za studena podle TKP kapitola 28:2008.  
Postup bude proveden dle TP 115 (8.2.3.1)</t>
  </si>
  <si>
    <t>Položka zahrnuje:  
- očištění povrchu podkladu, zakrytí poklopů, mříží a pod.  
- dodání veškerého potřebného materiálu (kamenivo předepsané frakce, emulze, přísady, voda)  
- pokládku jedné vrstvy (tloušťka je dána frakcí použitého kameniva)  
- zhutnění (pokud je předepsáno zadávací dokumentací)  
Položka nezahrnuje odstranění vodorovného dopravního zančení a spojovací postřik</t>
  </si>
  <si>
    <t>Jen se souhlasem investora! (Předpoklad 10% z celkové plochy přepočteno na délku trhlin, šířky 0,5m, dvě trhliny v upravované šířce)  
trhliny proříznuty na šířku 10 - 30 mm dle šířky původní trhliny a hloubku 35 mm, řádně vyčištěny, opatřeny penetračně adhezním nátěrem a zality pružnou asfaltovou zálivkovou hmotou s mírným přelitím.  
Postup bude proveden dle TP 115 (8.2.3.1)</t>
  </si>
  <si>
    <t>(0,2*2305)/0,5=922,000 [A] 
(20 procent celkové plochy)/přepočteno na délku</t>
  </si>
  <si>
    <t>Jen se souhlasem investora! (Předpoklad 10% z celkové plochy)  
Očištění  vozovky ve vytypovaných úsecích.  
Postup bude proveden dle TP 115</t>
  </si>
  <si>
    <t>SO 181</t>
  </si>
  <si>
    <t>Dopravní opatření - vyvolaná aktivita</t>
  </si>
  <si>
    <t>181.1</t>
  </si>
  <si>
    <t>I.II.III. Etapa - Světelné soupravy (přizpůsobená C/5 dle TP66/2015)</t>
  </si>
  <si>
    <t>25</t>
  </si>
  <si>
    <t>oprava objízdné trasy, odvoz a likvidace vzniklého odpadu v režii zhotovitele</t>
  </si>
  <si>
    <t>10=10,000 [A]</t>
  </si>
  <si>
    <t>26</t>
  </si>
  <si>
    <t>oprava objízdné trasy</t>
  </si>
  <si>
    <t>800=800,000 [A]</t>
  </si>
  <si>
    <t>27</t>
  </si>
  <si>
    <t>5774AE</t>
  </si>
  <si>
    <t>VRSTVY PRO OBNOVU A OPRAVY Z ASF BETONU ACO 11+, 11S</t>
  </si>
  <si>
    <t>oprava objízdné trasy, ACO 11+</t>
  </si>
  <si>
    <t>40=40,000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</si>
  <si>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</si>
  <si>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914112</t>
  </si>
  <si>
    <t>DOPRAVNÍ ZNAČKY ZÁKLAD VELIKOSTI OCEL NEREFLEXNÍ - MONTÁŽ S PŘEMÍST</t>
  </si>
  <si>
    <t>Předpoklad:   
Celková doba výstavby  je 4 měsíce cca 4*30=120dnů  
3 větvě křižovatky; 3 semaforové soupravy =&gt; navýšení počtu značek koef. 1,5</t>
  </si>
  <si>
    <t>19*1,5=28,500 [A] 
29=29,000 [B]</t>
  </si>
  <si>
    <t>914113</t>
  </si>
  <si>
    <t>DOPRAVNÍ ZNAČKY ZÁKLADNÍ VELIKOSTI OCELOVÉ NEREFLEXNÍ - DEMONTÁŽ</t>
  </si>
  <si>
    <t>29=29,000 [A]</t>
  </si>
  <si>
    <t>914119</t>
  </si>
  <si>
    <t>DOPRAV ZNAČKY ZÁKLAD VEL OCEL NEREFLEXNÍ - NÁJEMNÉ</t>
  </si>
  <si>
    <t>KSDEN</t>
  </si>
  <si>
    <t>Předpoklad:   
Celková doba výstavby  je 4 měsíce cca 4*30=120dnů</t>
  </si>
  <si>
    <t>29*120=3 480,000 [A]  včetně veškeré manipulace a přesunů značek po stavbě během doby výstavby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</si>
  <si>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</si>
  <si>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</si>
  <si>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</si>
  <si>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</si>
  <si>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</si>
  <si>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</si>
  <si>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</si>
  <si>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</si>
  <si>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</si>
  <si>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8</t>
  </si>
  <si>
    <t>915321</t>
  </si>
  <si>
    <t>VODOR DOPRAV ZNAČ Z FÓLIE DOČAS ODSTRANITEL - DOD A POKLÁDKA</t>
  </si>
  <si>
    <t>3*0,3*2*8*1,5=21,600 [A] 
Předpoklad 8x přesun semaforové soupravy</t>
  </si>
  <si>
    <t>položka zahrnuje:  
- dodání a pokládku předepsané fólie  
- zahrnuje předznačení</t>
  </si>
  <si>
    <t>915322</t>
  </si>
  <si>
    <t>VODOR DOPRAV ZNAČ Z FÓLIE DOČAS ODSTRANITEL - ODSTRANĚNÍ</t>
  </si>
  <si>
    <t>Předpoklad:   
Celková doba výstavby  je 4 měsíce cca 4*30=120dnů  
3 větvě křižovatky; 3 semaforové soupravy =&gt; navýšení počtu značek koef.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</si>
  <si>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</si>
  <si>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</si>
  <si>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</si>
  <si>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Předpoklad:   
Celková doba výstavby  je 4 měsíce cca 4*30=120dnů  
3 větvě křižovatky; 3 semaforové soupravy =&gt; navýšení počtu značek koef. 1,5  
předpoklad: semafory budou na stavbě ve všech etapách po celou dobu výstavby, včetně krátkodobýc omezení dopravy kdy bude část převedena na objízdné trasy.</t>
  </si>
  <si>
    <t>6*1,5=9,000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</si>
  <si>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</si>
  <si>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</si>
  <si>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</si>
  <si>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9=9,000 [A]</t>
  </si>
  <si>
    <t>Položka zahrnuje odstranění, demontáž a odklizení zařízení s odvozem na předepsané místo</t>
  </si>
  <si>
    <t>916119</t>
  </si>
  <si>
    <t>DOPRAV SVĚTLO VÝSTRAŽ SAMOSTATNÉ - NÁJEMNÉ</t>
  </si>
  <si>
    <t>Předpoklad:   
Celková doba výstavby  je 4 měsíce cca 4*30=120dnů  
předpoklad: semafory budou na stavbě ve všech etapách po celou dobu výstavby, včetně krátkodobýc omezení dopravy kdy bude část převedena na objízdné trasy.</t>
  </si>
  <si>
    <t>9*120=1 080,000 [A]četně veškeré manipulace a přesunů značek po stavbě během doby výstavby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</si>
  <si>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</si>
  <si>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</si>
  <si>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</si>
  <si>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1*1,5=1,500 [A]</t>
  </si>
  <si>
    <t>916153</t>
  </si>
  <si>
    <t>SEMAFOROVÁ PŘENOSNÁ SOUPRAVA - DEMONTÁŽ</t>
  </si>
  <si>
    <t>1,5=1,500 [A]</t>
  </si>
  <si>
    <t>916159</t>
  </si>
  <si>
    <t>SEMAFOROVÁ PŘENOSNÁ SOUPRAVA - NÁJEMNÉ</t>
  </si>
  <si>
    <t>Předpoklad:   
Celková doba výstavby  je 4 měsíce cca 4*30=120dnů  
3 větvě křižovatky; 3 semaforové soupravy =&gt; navýšení počtu značek koef.  
předpoklad: semafory budou na stavbě ve všech etapách po celou dobu výstavby, včetně krátkodobýc omezení dopravy kdy bude část převedena na objízdné trasy.</t>
  </si>
  <si>
    <t>1,5*120=180,000 [A]četně veškeré manipulace a přesunů značek po stavbě během doby výstavby</t>
  </si>
  <si>
    <t>916312</t>
  </si>
  <si>
    <t>DOPRAVNÍ ZÁBRANY Z2 S FÓLIÍ TŘ 1 - MONTÁŽ S PŘESUNEM</t>
  </si>
  <si>
    <t>2*1,5=3,000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</si>
  <si>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</si>
  <si>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</si>
  <si>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</si>
  <si>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3=3,000 [A]</t>
  </si>
  <si>
    <t>916319</t>
  </si>
  <si>
    <t>DOPRAVNÍ ZÁBRANY Z2 - NÁJEMNÉ</t>
  </si>
  <si>
    <t>3*120=360,000 [A]četně veškeré manipulace a přesunů značek po stavbě během doby výstavby</t>
  </si>
  <si>
    <t>916352</t>
  </si>
  <si>
    <t>SMĚROVACÍ DESKY Z4 OBOUSTR S FÓLIÍ TŘ 1 - MONTÁŽ S PŘESUNEM</t>
  </si>
  <si>
    <t>74=74,000 [A]</t>
  </si>
  <si>
    <t>916353</t>
  </si>
  <si>
    <t>SMĚROVACÍ DESKY Z4 OBOUSTR S FÓLIÍ TŘ 1 - DEMONTÁŽ</t>
  </si>
  <si>
    <t>74=74,000 [A] předpoklad</t>
  </si>
  <si>
    <t>916359</t>
  </si>
  <si>
    <t>SMĚROVACÍ DESKY Z4 OBOUSTR S FÓLIÍ TŘ 1 - NÁJEMNÉ</t>
  </si>
  <si>
    <t>74*120=8 880,000 [A]  včetně veškeré manipulace a přesunů značek po stavbě během doby výstavby</t>
  </si>
  <si>
    <t>916712</t>
  </si>
  <si>
    <t>UPEVŇOVACÍ KONSTR - PODKLADNÍ DESKA POD 28KG - MONTÁŽ S PŘESUNEM</t>
  </si>
  <si>
    <t>Předpoklad:</t>
  </si>
  <si>
    <t>29=29,000 [A] značky 
74=74,000 [B] směř. desky  
Celkem: A+B=103,000 [C]</t>
  </si>
  <si>
    <t>916713</t>
  </si>
  <si>
    <t>UPEVŇOVACÍ KONSTR - PODKLADNÍ DESKA POD 28KG - DEMONTÁŽ</t>
  </si>
  <si>
    <t>103=103,000 [A]</t>
  </si>
  <si>
    <t>916719</t>
  </si>
  <si>
    <t>UPEVŇOVACÍ KONSTR - PODKLAD DESKA POD 28KG - NÁJEMNÉ</t>
  </si>
  <si>
    <t>103*120=12 360,000 [A]  včetně veškeré manipulace a přesunů značek po stavbě během doby výstavby</t>
  </si>
  <si>
    <t>181.2</t>
  </si>
  <si>
    <t>II. Etapa - tranzit značky</t>
  </si>
  <si>
    <t>91400</t>
  </si>
  <si>
    <t>DOČASNÉ ZAKRYTÍ NEBO OTOČENÍ STÁVAJÍCÍCH DOPRAVNÍCH ZNAČEK</t>
  </si>
  <si>
    <t>Předpoklad:   
Pro II. etapu předpoklad 2. týdny na přepojení, po dobu II. se předpokládá zachování SZZ pro případné řízení dopravy s umožněným průjezdem stavbou.</t>
  </si>
  <si>
    <t>15=15,000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</si>
  <si>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</si>
  <si>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dodávku a montáž značek dočasných, údržba po celou dobu trvání funkce, náhradu zničených nebo ztracených kusů, nutnou opravu poškozených částí, včetně veškeré manipulace po stavbě po celou dobu výstavby etapy  
Předpoklad:   
Pro II. etapu předpoklad 2. týdny na přepojení, po dobu II. se předpokládá zachování SZZ pro případné řízení dopravy s umožněným průjezdem stavbou.</t>
  </si>
  <si>
    <t>13+25+5+10+7+20+16+12=108,000 [A]</t>
  </si>
  <si>
    <t>108*14=1 512,000 [A] 
dle SO 181</t>
  </si>
  <si>
    <t>914412</t>
  </si>
  <si>
    <t>DOPRAVNÍ ZNAČKY 100X150CM OCELOVÉ - MONTÁŽ S PŘEMÍSTĚNÍM</t>
  </si>
  <si>
    <t>10=10,000 [A] 
dle SO 181</t>
  </si>
  <si>
    <t>914413</t>
  </si>
  <si>
    <t>DOPRAVNÍ ZNAČKY 100X150CM OCELOVÉ - DEMONTÁŽ</t>
  </si>
  <si>
    <t>914419</t>
  </si>
  <si>
    <t>DOPRAV ZNAČKY 100X150CM OCEL - NÁJEMNÉ</t>
  </si>
  <si>
    <t>10*14=140,000 [A] 
Dle SO 181</t>
  </si>
  <si>
    <t>(13+10*2+2*3)+25+5+10+7+20+16+12=134,000 [A] 
dle SO 181</t>
  </si>
  <si>
    <t>134*14=1 876,000 [A]</t>
  </si>
  <si>
    <t>916722</t>
  </si>
  <si>
    <t>UPEVŇOVACÍ KONSTR - PODKLADNÍ DESKA OD 28KG - MONTÁŽ S PŘESUNEM</t>
  </si>
  <si>
    <t>31</t>
  </si>
  <si>
    <t>916723</t>
  </si>
  <si>
    <t>UPEVŇOVACÍ KONSTR - PODKLADNÍ DESKA OD 28KG - DEMONTÁŽ</t>
  </si>
  <si>
    <t>916729</t>
  </si>
  <si>
    <t>UPEVŇOVACÍ KONSTR - PODKL DESKA OD 28KG - NÁJEMNÉ</t>
  </si>
  <si>
    <t>6=6,000 [A]</t>
  </si>
  <si>
    <t>35</t>
  </si>
  <si>
    <t>6*14=84,000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</si>
</sst>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49</v>
      </c>
      <c s="18" t="s">
        <v>50</v>
      </c>
      <c s="24" t="s">
        <v>51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52</v>
      </c>
    </row>
    <row r="12" spans="1:5" ht="12.75">
      <c r="A12" s="30" t="s">
        <v>45</v>
      </c>
      <c r="E12" s="31" t="s">
        <v>53</v>
      </c>
    </row>
    <row r="13" spans="1:5" ht="12.75">
      <c r="A13" t="s">
        <v>46</v>
      </c>
      <c r="E13" s="29" t="s">
        <v>54</v>
      </c>
    </row>
    <row r="14" spans="1:16" ht="12.75">
      <c r="A14" s="18" t="s">
        <v>38</v>
      </c>
      <c s="23" t="s">
        <v>16</v>
      </c>
      <c s="23" t="s">
        <v>49</v>
      </c>
      <c s="18" t="s">
        <v>55</v>
      </c>
      <c s="24" t="s">
        <v>51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63.75">
      <c r="A15" s="28" t="s">
        <v>43</v>
      </c>
      <c r="E15" s="29" t="s">
        <v>56</v>
      </c>
    </row>
    <row r="16" spans="1:5" ht="12.75">
      <c r="A16" s="30" t="s">
        <v>45</v>
      </c>
      <c r="E16" s="31" t="s">
        <v>53</v>
      </c>
    </row>
    <row r="17" spans="1:5" ht="12.75">
      <c r="A17" t="s">
        <v>46</v>
      </c>
      <c r="E17" s="29" t="s">
        <v>54</v>
      </c>
    </row>
    <row r="18" spans="1:16" ht="12.75">
      <c r="A18" s="18" t="s">
        <v>38</v>
      </c>
      <c s="23" t="s">
        <v>15</v>
      </c>
      <c s="23" t="s">
        <v>57</v>
      </c>
      <c s="18" t="s">
        <v>58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53">
      <c r="A19" s="28" t="s">
        <v>43</v>
      </c>
      <c r="E19" s="29" t="s">
        <v>60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61</v>
      </c>
      <c s="32">
        <f>0+I8+I21+I74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61</v>
      </c>
      <c s="5"/>
      <c s="14" t="s">
        <v>62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16</v>
      </c>
      <c s="23" t="s">
        <v>63</v>
      </c>
      <c s="18" t="s">
        <v>40</v>
      </c>
      <c s="24" t="s">
        <v>64</v>
      </c>
      <c s="25" t="s">
        <v>65</v>
      </c>
      <c s="26">
        <v>35.145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66</v>
      </c>
    </row>
    <row r="11" spans="1:5" ht="38.25">
      <c r="A11" s="30" t="s">
        <v>45</v>
      </c>
      <c r="E11" s="31" t="s">
        <v>67</v>
      </c>
    </row>
    <row r="12" spans="1:5" ht="25.5">
      <c r="A12" t="s">
        <v>46</v>
      </c>
      <c r="E12" s="29" t="s">
        <v>68</v>
      </c>
    </row>
    <row r="13" spans="1:16" ht="12.75">
      <c r="A13" s="18" t="s">
        <v>38</v>
      </c>
      <c s="23" t="s">
        <v>69</v>
      </c>
      <c s="23" t="s">
        <v>70</v>
      </c>
      <c s="18" t="s">
        <v>71</v>
      </c>
      <c s="24" t="s">
        <v>72</v>
      </c>
      <c s="25" t="s">
        <v>73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63.75">
      <c r="A14" s="28" t="s">
        <v>43</v>
      </c>
      <c r="E14" s="29" t="s">
        <v>74</v>
      </c>
    </row>
    <row r="15" spans="1:5" ht="12.75">
      <c r="A15" s="30" t="s">
        <v>45</v>
      </c>
      <c r="E15" s="31" t="s">
        <v>53</v>
      </c>
    </row>
    <row r="16" spans="1:5" ht="114.75">
      <c r="A16" t="s">
        <v>46</v>
      </c>
      <c r="E16" s="29" t="s">
        <v>75</v>
      </c>
    </row>
    <row r="17" spans="1:16" ht="12.75">
      <c r="A17" s="18" t="s">
        <v>38</v>
      </c>
      <c s="23" t="s">
        <v>76</v>
      </c>
      <c s="23" t="s">
        <v>77</v>
      </c>
      <c s="18" t="s">
        <v>58</v>
      </c>
      <c s="24" t="s">
        <v>78</v>
      </c>
      <c s="25" t="s">
        <v>42</v>
      </c>
      <c s="26">
        <v>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63.75">
      <c r="A18" s="28" t="s">
        <v>43</v>
      </c>
      <c r="E18" s="29" t="s">
        <v>79</v>
      </c>
    </row>
    <row r="19" spans="1:5" ht="12.75">
      <c r="A19" s="30" t="s">
        <v>45</v>
      </c>
      <c r="E19" s="31" t="s">
        <v>53</v>
      </c>
    </row>
    <row r="20" spans="1:5" ht="12.75">
      <c r="A20" t="s">
        <v>46</v>
      </c>
      <c r="E20" s="29" t="s">
        <v>80</v>
      </c>
    </row>
    <row r="21" spans="1:18" ht="12.75" customHeight="1">
      <c r="A21" s="5" t="s">
        <v>36</v>
      </c>
      <c s="5"/>
      <c s="35" t="s">
        <v>22</v>
      </c>
      <c s="5"/>
      <c s="21" t="s">
        <v>81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8" t="s">
        <v>38</v>
      </c>
      <c s="23" t="s">
        <v>26</v>
      </c>
      <c s="23" t="s">
        <v>82</v>
      </c>
      <c s="18" t="s">
        <v>83</v>
      </c>
      <c s="24" t="s">
        <v>84</v>
      </c>
      <c s="25" t="s">
        <v>85</v>
      </c>
      <c s="26">
        <v>131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51">
      <c r="A23" s="28" t="s">
        <v>43</v>
      </c>
      <c r="E23" s="29" t="s">
        <v>86</v>
      </c>
    </row>
    <row r="24" spans="1:5" ht="25.5">
      <c r="A24" s="30" t="s">
        <v>45</v>
      </c>
      <c r="E24" s="31" t="s">
        <v>87</v>
      </c>
    </row>
    <row r="25" spans="1:5" ht="38.25">
      <c r="A25" t="s">
        <v>46</v>
      </c>
      <c r="E25" s="29" t="s">
        <v>88</v>
      </c>
    </row>
    <row r="26" spans="1:16" ht="12.75">
      <c r="A26" s="18" t="s">
        <v>38</v>
      </c>
      <c s="23" t="s">
        <v>89</v>
      </c>
      <c s="23" t="s">
        <v>90</v>
      </c>
      <c s="18" t="s">
        <v>40</v>
      </c>
      <c s="24" t="s">
        <v>91</v>
      </c>
      <c s="25" t="s">
        <v>73</v>
      </c>
      <c s="26">
        <v>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92</v>
      </c>
    </row>
    <row r="28" spans="1:5" ht="140.25">
      <c r="A28" s="30" t="s">
        <v>45</v>
      </c>
      <c r="E28" s="31" t="s">
        <v>93</v>
      </c>
    </row>
    <row r="29" spans="1:5" ht="165.75">
      <c r="A29" t="s">
        <v>46</v>
      </c>
      <c r="E29" s="29" t="s">
        <v>94</v>
      </c>
    </row>
    <row r="30" spans="1:16" ht="12.75">
      <c r="A30" s="18" t="s">
        <v>38</v>
      </c>
      <c s="23" t="s">
        <v>33</v>
      </c>
      <c s="23" t="s">
        <v>95</v>
      </c>
      <c s="18" t="s">
        <v>40</v>
      </c>
      <c s="24" t="s">
        <v>96</v>
      </c>
      <c s="25" t="s">
        <v>97</v>
      </c>
      <c s="26">
        <v>475.95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63.75">
      <c r="A31" s="28" t="s">
        <v>43</v>
      </c>
      <c r="E31" s="29" t="s">
        <v>98</v>
      </c>
    </row>
    <row r="32" spans="1:5" ht="63.75">
      <c r="A32" s="30" t="s">
        <v>45</v>
      </c>
      <c r="E32" s="31" t="s">
        <v>99</v>
      </c>
    </row>
    <row r="33" spans="1:5" ht="38.25">
      <c r="A33" t="s">
        <v>46</v>
      </c>
      <c r="E33" s="29" t="s">
        <v>100</v>
      </c>
    </row>
    <row r="34" spans="1:16" ht="12.75">
      <c r="A34" s="18" t="s">
        <v>38</v>
      </c>
      <c s="23" t="s">
        <v>35</v>
      </c>
      <c s="23" t="s">
        <v>101</v>
      </c>
      <c s="18" t="s">
        <v>40</v>
      </c>
      <c s="24" t="s">
        <v>102</v>
      </c>
      <c s="25" t="s">
        <v>97</v>
      </c>
      <c s="26">
        <v>499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51">
      <c r="A35" s="28" t="s">
        <v>43</v>
      </c>
      <c r="E35" s="29" t="s">
        <v>103</v>
      </c>
    </row>
    <row r="36" spans="1:5" ht="38.25">
      <c r="A36" s="30" t="s">
        <v>45</v>
      </c>
      <c r="E36" s="31" t="s">
        <v>104</v>
      </c>
    </row>
    <row r="37" spans="1:5" ht="306">
      <c r="A37" t="s">
        <v>46</v>
      </c>
      <c r="E37" s="29" t="s">
        <v>105</v>
      </c>
    </row>
    <row r="38" spans="1:16" ht="12.75">
      <c r="A38" s="18" t="s">
        <v>38</v>
      </c>
      <c s="23" t="s">
        <v>106</v>
      </c>
      <c s="23" t="s">
        <v>107</v>
      </c>
      <c s="18" t="s">
        <v>40</v>
      </c>
      <c s="24" t="s">
        <v>108</v>
      </c>
      <c s="25" t="s">
        <v>97</v>
      </c>
      <c s="26">
        <v>22.95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51">
      <c r="A39" s="28" t="s">
        <v>43</v>
      </c>
      <c r="E39" s="29" t="s">
        <v>109</v>
      </c>
    </row>
    <row r="40" spans="1:5" ht="25.5">
      <c r="A40" s="30" t="s">
        <v>45</v>
      </c>
      <c r="E40" s="31" t="s">
        <v>110</v>
      </c>
    </row>
    <row r="41" spans="1:5" ht="318.75">
      <c r="A41" t="s">
        <v>46</v>
      </c>
      <c r="E41" s="29" t="s">
        <v>111</v>
      </c>
    </row>
    <row r="42" spans="1:16" ht="12.75">
      <c r="A42" s="18" t="s">
        <v>38</v>
      </c>
      <c s="23" t="s">
        <v>112</v>
      </c>
      <c s="23" t="s">
        <v>113</v>
      </c>
      <c s="18" t="s">
        <v>40</v>
      </c>
      <c s="24" t="s">
        <v>114</v>
      </c>
      <c s="25" t="s">
        <v>97</v>
      </c>
      <c s="26">
        <v>498.5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115</v>
      </c>
    </row>
    <row r="44" spans="1:5" ht="38.25">
      <c r="A44" s="30" t="s">
        <v>45</v>
      </c>
      <c r="E44" s="31" t="s">
        <v>116</v>
      </c>
    </row>
    <row r="45" spans="1:5" ht="191.25">
      <c r="A45" t="s">
        <v>46</v>
      </c>
      <c r="E45" s="29" t="s">
        <v>117</v>
      </c>
    </row>
    <row r="46" spans="1:16" ht="12.75">
      <c r="A46" s="18" t="s">
        <v>38</v>
      </c>
      <c s="23" t="s">
        <v>118</v>
      </c>
      <c s="23" t="s">
        <v>119</v>
      </c>
      <c s="18" t="s">
        <v>120</v>
      </c>
      <c s="24" t="s">
        <v>121</v>
      </c>
      <c s="25" t="s">
        <v>85</v>
      </c>
      <c s="26">
        <v>104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51">
      <c r="A47" s="28" t="s">
        <v>43</v>
      </c>
      <c r="E47" s="29" t="s">
        <v>122</v>
      </c>
    </row>
    <row r="48" spans="1:5" ht="25.5">
      <c r="A48" s="30" t="s">
        <v>45</v>
      </c>
      <c r="E48" s="31" t="s">
        <v>123</v>
      </c>
    </row>
    <row r="49" spans="1:5" ht="38.25">
      <c r="A49" t="s">
        <v>46</v>
      </c>
      <c r="E49" s="29" t="s">
        <v>124</v>
      </c>
    </row>
    <row r="50" spans="1:16" ht="12.75">
      <c r="A50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97</v>
      </c>
      <c s="26">
        <v>476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25.5">
      <c r="A52" s="30" t="s">
        <v>45</v>
      </c>
      <c r="E52" s="31" t="s">
        <v>128</v>
      </c>
    </row>
    <row r="53" spans="1:5" ht="51">
      <c r="A53" t="s">
        <v>46</v>
      </c>
      <c r="E53" s="29" t="s">
        <v>129</v>
      </c>
    </row>
    <row r="54" spans="1:16" ht="12.75">
      <c r="A54" s="18" t="s">
        <v>38</v>
      </c>
      <c s="23" t="s">
        <v>130</v>
      </c>
      <c s="23" t="s">
        <v>82</v>
      </c>
      <c s="18" t="s">
        <v>131</v>
      </c>
      <c s="24" t="s">
        <v>84</v>
      </c>
      <c s="25" t="s">
        <v>85</v>
      </c>
      <c s="26">
        <v>89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51">
      <c r="A55" s="28" t="s">
        <v>43</v>
      </c>
      <c r="E55" s="29" t="s">
        <v>132</v>
      </c>
    </row>
    <row r="56" spans="1:5" ht="12.75">
      <c r="A56" s="30" t="s">
        <v>45</v>
      </c>
      <c r="E56" s="31" t="s">
        <v>133</v>
      </c>
    </row>
    <row r="57" spans="1:5" ht="38.25">
      <c r="A57" t="s">
        <v>46</v>
      </c>
      <c r="E57" s="29" t="s">
        <v>88</v>
      </c>
    </row>
    <row r="58" spans="1:16" ht="12.75">
      <c r="A58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97</v>
      </c>
      <c s="26">
        <v>23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137</v>
      </c>
    </row>
    <row r="60" spans="1:5" ht="25.5">
      <c r="A60" s="30" t="s">
        <v>45</v>
      </c>
      <c r="E60" s="31" t="s">
        <v>138</v>
      </c>
    </row>
    <row r="61" spans="1:5" ht="229.5">
      <c r="A61" t="s">
        <v>46</v>
      </c>
      <c r="E61" s="29" t="s">
        <v>139</v>
      </c>
    </row>
    <row r="62" spans="1:16" ht="12.75">
      <c r="A62" s="18" t="s">
        <v>38</v>
      </c>
      <c s="23" t="s">
        <v>140</v>
      </c>
      <c s="23" t="s">
        <v>141</v>
      </c>
      <c s="18" t="s">
        <v>58</v>
      </c>
      <c s="24" t="s">
        <v>142</v>
      </c>
      <c s="25" t="s">
        <v>85</v>
      </c>
      <c s="26">
        <v>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143</v>
      </c>
    </row>
    <row r="64" spans="1:5" ht="12.75">
      <c r="A64" s="30" t="s">
        <v>45</v>
      </c>
      <c r="E64" s="31" t="s">
        <v>144</v>
      </c>
    </row>
    <row r="65" spans="1:5" ht="51">
      <c r="A65" t="s">
        <v>46</v>
      </c>
      <c r="E65" s="29" t="s">
        <v>145</v>
      </c>
    </row>
    <row r="66" spans="1:16" ht="12.75">
      <c r="A66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73</v>
      </c>
      <c s="26">
        <v>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92</v>
      </c>
    </row>
    <row r="68" spans="1:5" ht="25.5">
      <c r="A68" s="30" t="s">
        <v>45</v>
      </c>
      <c r="E68" s="31" t="s">
        <v>149</v>
      </c>
    </row>
    <row r="69" spans="1:5" ht="165.75">
      <c r="A69" t="s">
        <v>46</v>
      </c>
      <c r="E69" s="29" t="s">
        <v>94</v>
      </c>
    </row>
    <row r="70" spans="1:16" ht="12.75">
      <c r="A70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73</v>
      </c>
      <c s="26">
        <v>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92</v>
      </c>
    </row>
    <row r="72" spans="1:5" ht="38.25">
      <c r="A72" s="30" t="s">
        <v>45</v>
      </c>
      <c r="E72" s="31" t="s">
        <v>153</v>
      </c>
    </row>
    <row r="73" spans="1:5" ht="165.75">
      <c r="A73" t="s">
        <v>46</v>
      </c>
      <c r="E73" s="29" t="s">
        <v>94</v>
      </c>
    </row>
    <row r="74" spans="1:18" ht="12.75" customHeight="1">
      <c r="A74" s="5" t="s">
        <v>36</v>
      </c>
      <c s="5"/>
      <c s="35" t="s">
        <v>33</v>
      </c>
      <c s="5"/>
      <c s="21" t="s">
        <v>154</v>
      </c>
      <c s="5"/>
      <c s="5"/>
      <c s="5"/>
      <c s="36">
        <f>0+Q74</f>
      </c>
      <c r="O74">
        <f>0+R74</f>
      </c>
      <c r="Q74">
        <f>0+I75+I79+I83</f>
      </c>
      <c>
        <f>0+O75+O79+O83</f>
      </c>
    </row>
    <row r="75" spans="1:16" ht="25.5">
      <c r="A75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158</v>
      </c>
      <c s="26">
        <v>424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159</v>
      </c>
    </row>
    <row r="77" spans="1:5" ht="25.5">
      <c r="A77" s="30" t="s">
        <v>45</v>
      </c>
      <c r="E77" s="31" t="s">
        <v>160</v>
      </c>
    </row>
    <row r="78" spans="1:5" ht="38.25">
      <c r="A78" t="s">
        <v>46</v>
      </c>
      <c r="E78" s="29" t="s">
        <v>161</v>
      </c>
    </row>
    <row r="79" spans="1:16" ht="12.75">
      <c r="A79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97</v>
      </c>
      <c s="26">
        <v>8.82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165</v>
      </c>
    </row>
    <row r="81" spans="1:5" ht="25.5">
      <c r="A81" s="30" t="s">
        <v>45</v>
      </c>
      <c r="E81" s="31" t="s">
        <v>166</v>
      </c>
    </row>
    <row r="82" spans="1:5" ht="102">
      <c r="A82" t="s">
        <v>46</v>
      </c>
      <c r="E82" s="29" t="s">
        <v>167</v>
      </c>
    </row>
    <row r="83" spans="1:16" ht="12.75">
      <c r="A83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158</v>
      </c>
      <c s="26">
        <v>12.7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165</v>
      </c>
    </row>
    <row r="85" spans="1:5" ht="25.5">
      <c r="A85" s="30" t="s">
        <v>45</v>
      </c>
      <c r="E85" s="31" t="s">
        <v>171</v>
      </c>
    </row>
    <row r="86" spans="1:5" ht="114.75">
      <c r="A86" t="s">
        <v>46</v>
      </c>
      <c r="E86" s="29" t="s">
        <v>172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0+O9+O30+O127+O164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175</v>
      </c>
      <c s="32">
        <f>0+I9+I30+I127+I164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173</v>
      </c>
      <c s="1"/>
      <c s="10" t="s">
        <v>174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175</v>
      </c>
      <c s="5"/>
      <c s="14" t="s">
        <v>176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63</v>
      </c>
      <c s="18" t="s">
        <v>22</v>
      </c>
      <c s="24" t="s">
        <v>64</v>
      </c>
      <c s="25" t="s">
        <v>65</v>
      </c>
      <c s="26">
        <v>180.8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177</v>
      </c>
    </row>
    <row r="12" spans="1:5" ht="12.75">
      <c r="A12" s="30" t="s">
        <v>45</v>
      </c>
      <c r="E12" s="31" t="s">
        <v>178</v>
      </c>
    </row>
    <row r="13" spans="1:5" ht="25.5">
      <c r="A13" t="s">
        <v>46</v>
      </c>
      <c r="E13" s="29" t="s">
        <v>68</v>
      </c>
    </row>
    <row r="14" spans="1:16" ht="12.75">
      <c r="A14" s="18" t="s">
        <v>38</v>
      </c>
      <c s="23" t="s">
        <v>16</v>
      </c>
      <c s="23" t="s">
        <v>63</v>
      </c>
      <c s="18" t="s">
        <v>16</v>
      </c>
      <c s="24" t="s">
        <v>64</v>
      </c>
      <c s="25" t="s">
        <v>65</v>
      </c>
      <c s="26">
        <v>4114.9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179</v>
      </c>
    </row>
    <row r="16" spans="1:5" ht="51">
      <c r="A16" s="30" t="s">
        <v>45</v>
      </c>
      <c r="E16" s="31" t="s">
        <v>180</v>
      </c>
    </row>
    <row r="17" spans="1:5" ht="25.5">
      <c r="A17" t="s">
        <v>46</v>
      </c>
      <c r="E17" s="29" t="s">
        <v>68</v>
      </c>
    </row>
    <row r="18" spans="1:16" ht="12.75">
      <c r="A18" s="18" t="s">
        <v>38</v>
      </c>
      <c s="23" t="s">
        <v>181</v>
      </c>
      <c s="23" t="s">
        <v>63</v>
      </c>
      <c s="18" t="s">
        <v>15</v>
      </c>
      <c s="24" t="s">
        <v>64</v>
      </c>
      <c s="25" t="s">
        <v>65</v>
      </c>
      <c s="26">
        <v>587.28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182</v>
      </c>
    </row>
    <row r="20" spans="1:5" ht="38.25">
      <c r="A20" s="30" t="s">
        <v>45</v>
      </c>
      <c r="E20" s="31" t="s">
        <v>183</v>
      </c>
    </row>
    <row r="21" spans="1:5" ht="25.5">
      <c r="A21" t="s">
        <v>46</v>
      </c>
      <c r="E21" s="29" t="s">
        <v>68</v>
      </c>
    </row>
    <row r="22" spans="1:16" ht="12.75">
      <c r="A22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65</v>
      </c>
      <c s="26">
        <v>422.16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187</v>
      </c>
    </row>
    <row r="24" spans="1:5" ht="38.25">
      <c r="A24" s="30" t="s">
        <v>45</v>
      </c>
      <c r="E24" s="31" t="s">
        <v>188</v>
      </c>
    </row>
    <row r="25" spans="1:5" ht="25.5">
      <c r="A25" t="s">
        <v>46</v>
      </c>
      <c r="E25" s="29" t="s">
        <v>68</v>
      </c>
    </row>
    <row r="26" spans="1:16" ht="12.75">
      <c r="A26" s="18" t="s">
        <v>38</v>
      </c>
      <c s="23" t="s">
        <v>189</v>
      </c>
      <c s="23" t="s">
        <v>63</v>
      </c>
      <c s="18" t="s">
        <v>26</v>
      </c>
      <c s="24" t="s">
        <v>64</v>
      </c>
      <c s="25" t="s">
        <v>65</v>
      </c>
      <c s="26">
        <v>155.25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190</v>
      </c>
    </row>
    <row r="28" spans="1:5" ht="12.75">
      <c r="A28" s="30" t="s">
        <v>45</v>
      </c>
      <c r="E28" s="31" t="s">
        <v>191</v>
      </c>
    </row>
    <row r="29" spans="1:5" ht="25.5">
      <c r="A29" t="s">
        <v>46</v>
      </c>
      <c r="E29" s="29" t="s">
        <v>68</v>
      </c>
    </row>
    <row r="30" spans="1:18" ht="12.75" customHeight="1">
      <c r="A30" s="5" t="s">
        <v>36</v>
      </c>
      <c s="5"/>
      <c s="35" t="s">
        <v>22</v>
      </c>
      <c s="5"/>
      <c s="21" t="s">
        <v>81</v>
      </c>
      <c s="5"/>
      <c s="5"/>
      <c s="5"/>
      <c s="36">
        <f>0+Q30</f>
      </c>
      <c r="O30">
        <f>0+R30</f>
      </c>
      <c r="Q30">
        <f>0+I31+I35+I39+I43+I47+I51+I55+I59+I63+I67+I71+I75+I79+I83+I87+I91+I95+I99+I103+I107+I111+I115+I119+I123</f>
      </c>
      <c>
        <f>0+O31+O35+O39+O43+O47+O51+O55+O59+O63+O67+O71+O75+O79+O83+O87+O91+O95+O99+O103+O107+O111+O115+O119+O123</f>
      </c>
    </row>
    <row r="31" spans="1:16" ht="25.5">
      <c r="A31" s="18" t="s">
        <v>38</v>
      </c>
      <c s="23" t="s">
        <v>26</v>
      </c>
      <c s="23" t="s">
        <v>192</v>
      </c>
      <c s="18" t="s">
        <v>40</v>
      </c>
      <c s="24" t="s">
        <v>193</v>
      </c>
      <c s="25" t="s">
        <v>97</v>
      </c>
      <c s="26">
        <v>29.189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02">
      <c r="A32" s="28" t="s">
        <v>43</v>
      </c>
      <c r="E32" s="29" t="s">
        <v>194</v>
      </c>
    </row>
    <row r="33" spans="1:5" ht="127.5">
      <c r="A33" s="30" t="s">
        <v>45</v>
      </c>
      <c r="E33" s="31" t="s">
        <v>195</v>
      </c>
    </row>
    <row r="34" spans="1:5" ht="63.75">
      <c r="A34" t="s">
        <v>46</v>
      </c>
      <c r="E34" s="29" t="s">
        <v>196</v>
      </c>
    </row>
    <row r="35" spans="1:16" ht="25.5">
      <c r="A35" s="18" t="s">
        <v>38</v>
      </c>
      <c s="23" t="s">
        <v>28</v>
      </c>
      <c s="23" t="s">
        <v>197</v>
      </c>
      <c s="18" t="s">
        <v>40</v>
      </c>
      <c s="24" t="s">
        <v>198</v>
      </c>
      <c s="25" t="s">
        <v>97</v>
      </c>
      <c s="26">
        <v>331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38.25">
      <c r="A36" s="28" t="s">
        <v>43</v>
      </c>
      <c r="E36" s="29" t="s">
        <v>199</v>
      </c>
    </row>
    <row r="37" spans="1:5" ht="153">
      <c r="A37" s="30" t="s">
        <v>45</v>
      </c>
      <c r="E37" s="31" t="s">
        <v>200</v>
      </c>
    </row>
    <row r="38" spans="1:5" ht="63.75">
      <c r="A38" t="s">
        <v>46</v>
      </c>
      <c r="E38" s="29" t="s">
        <v>196</v>
      </c>
    </row>
    <row r="39" spans="1:16" ht="12.75">
      <c r="A39" s="18" t="s">
        <v>38</v>
      </c>
      <c s="23" t="s">
        <v>30</v>
      </c>
      <c s="23" t="s">
        <v>201</v>
      </c>
      <c s="18" t="s">
        <v>40</v>
      </c>
      <c s="24" t="s">
        <v>202</v>
      </c>
      <c s="25" t="s">
        <v>97</v>
      </c>
      <c s="26">
        <v>443.771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53">
      <c r="A40" s="28" t="s">
        <v>43</v>
      </c>
      <c r="E40" s="29" t="s">
        <v>203</v>
      </c>
    </row>
    <row r="41" spans="1:5" ht="204">
      <c r="A41" s="30" t="s">
        <v>45</v>
      </c>
      <c r="E41" s="31" t="s">
        <v>204</v>
      </c>
    </row>
    <row r="42" spans="1:5" ht="25.5">
      <c r="A42" t="s">
        <v>46</v>
      </c>
      <c r="E42" s="29" t="s">
        <v>205</v>
      </c>
    </row>
    <row r="43" spans="1:16" ht="12.75">
      <c r="A43" s="18" t="s">
        <v>38</v>
      </c>
      <c s="23" t="s">
        <v>35</v>
      </c>
      <c s="23" t="s">
        <v>206</v>
      </c>
      <c s="18" t="s">
        <v>40</v>
      </c>
      <c s="24" t="s">
        <v>207</v>
      </c>
      <c s="25" t="s">
        <v>97</v>
      </c>
      <c s="26">
        <v>1374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89.25">
      <c r="A44" s="28" t="s">
        <v>43</v>
      </c>
      <c r="E44" s="29" t="s">
        <v>208</v>
      </c>
    </row>
    <row r="45" spans="1:5" ht="76.5">
      <c r="A45" s="30" t="s">
        <v>45</v>
      </c>
      <c r="E45" s="31" t="s">
        <v>209</v>
      </c>
    </row>
    <row r="46" spans="1:5" ht="369.75">
      <c r="A46" t="s">
        <v>46</v>
      </c>
      <c r="E46" s="29" t="s">
        <v>210</v>
      </c>
    </row>
    <row r="47" spans="1:16" ht="12.75">
      <c r="A47" s="18" t="s">
        <v>38</v>
      </c>
      <c s="23" t="s">
        <v>112</v>
      </c>
      <c s="23" t="s">
        <v>211</v>
      </c>
      <c s="18" t="s">
        <v>40</v>
      </c>
      <c s="24" t="s">
        <v>212</v>
      </c>
      <c s="25" t="s">
        <v>158</v>
      </c>
      <c s="26">
        <v>22.1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51">
      <c r="A48" s="28" t="s">
        <v>43</v>
      </c>
      <c r="E48" s="29" t="s">
        <v>213</v>
      </c>
    </row>
    <row r="49" spans="1:5" ht="38.25">
      <c r="A49" s="30" t="s">
        <v>45</v>
      </c>
      <c r="E49" s="31" t="s">
        <v>214</v>
      </c>
    </row>
    <row r="50" spans="1:5" ht="12.75">
      <c r="A50" t="s">
        <v>46</v>
      </c>
      <c r="E50" s="29" t="s">
        <v>215</v>
      </c>
    </row>
    <row r="51" spans="1:16" ht="12.75">
      <c r="A51" s="18" t="s">
        <v>38</v>
      </c>
      <c s="23" t="s">
        <v>118</v>
      </c>
      <c s="23" t="s">
        <v>216</v>
      </c>
      <c s="18" t="s">
        <v>40</v>
      </c>
      <c s="24" t="s">
        <v>217</v>
      </c>
      <c s="25" t="s">
        <v>97</v>
      </c>
      <c s="26">
        <v>369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51">
      <c r="A52" s="28" t="s">
        <v>43</v>
      </c>
      <c r="E52" s="29" t="s">
        <v>218</v>
      </c>
    </row>
    <row r="53" spans="1:5" ht="25.5">
      <c r="A53" s="30" t="s">
        <v>45</v>
      </c>
      <c r="E53" s="31" t="s">
        <v>219</v>
      </c>
    </row>
    <row r="54" spans="1:5" ht="293.25">
      <c r="A54" t="s">
        <v>46</v>
      </c>
      <c r="E54" s="29" t="s">
        <v>220</v>
      </c>
    </row>
    <row r="55" spans="1:16" ht="12.75">
      <c r="A55" s="18" t="s">
        <v>38</v>
      </c>
      <c s="23" t="s">
        <v>125</v>
      </c>
      <c s="23" t="s">
        <v>221</v>
      </c>
      <c s="18" t="s">
        <v>40</v>
      </c>
      <c s="24" t="s">
        <v>222</v>
      </c>
      <c s="25" t="s">
        <v>97</v>
      </c>
      <c s="26">
        <v>90.4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63.75">
      <c r="A56" s="28" t="s">
        <v>43</v>
      </c>
      <c r="E56" s="29" t="s">
        <v>223</v>
      </c>
    </row>
    <row r="57" spans="1:5" ht="114.75">
      <c r="A57" s="30" t="s">
        <v>45</v>
      </c>
      <c r="E57" s="31" t="s">
        <v>224</v>
      </c>
    </row>
    <row r="58" spans="1:5" ht="63.75">
      <c r="A58" t="s">
        <v>46</v>
      </c>
      <c r="E58" s="29" t="s">
        <v>225</v>
      </c>
    </row>
    <row r="59" spans="1:16" ht="12.75">
      <c r="A59" s="18" t="s">
        <v>38</v>
      </c>
      <c s="23" t="s">
        <v>69</v>
      </c>
      <c s="23" t="s">
        <v>113</v>
      </c>
      <c s="18" t="s">
        <v>40</v>
      </c>
      <c s="24" t="s">
        <v>114</v>
      </c>
      <c s="25" t="s">
        <v>97</v>
      </c>
      <c s="26">
        <v>1743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115</v>
      </c>
    </row>
    <row r="61" spans="1:5" ht="38.25">
      <c r="A61" s="30" t="s">
        <v>45</v>
      </c>
      <c r="E61" s="31" t="s">
        <v>226</v>
      </c>
    </row>
    <row r="62" spans="1:5" ht="191.25">
      <c r="A62" t="s">
        <v>46</v>
      </c>
      <c r="E62" s="29" t="s">
        <v>117</v>
      </c>
    </row>
    <row r="63" spans="1:16" ht="12.75">
      <c r="A63" s="18" t="s">
        <v>38</v>
      </c>
      <c s="23" t="s">
        <v>134</v>
      </c>
      <c s="23" t="s">
        <v>227</v>
      </c>
      <c s="18" t="s">
        <v>83</v>
      </c>
      <c s="24" t="s">
        <v>228</v>
      </c>
      <c s="25" t="s">
        <v>97</v>
      </c>
      <c s="26">
        <v>1536.5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51">
      <c r="A64" s="28" t="s">
        <v>43</v>
      </c>
      <c r="E64" s="29" t="s">
        <v>229</v>
      </c>
    </row>
    <row r="65" spans="1:5" ht="114.75">
      <c r="A65" s="30" t="s">
        <v>45</v>
      </c>
      <c r="E65" s="31" t="s">
        <v>230</v>
      </c>
    </row>
    <row r="66" spans="1:5" ht="280.5">
      <c r="A66" t="s">
        <v>46</v>
      </c>
      <c r="E66" s="29" t="s">
        <v>231</v>
      </c>
    </row>
    <row r="67" spans="1:16" ht="12.75">
      <c r="A67" s="18" t="s">
        <v>38</v>
      </c>
      <c s="23" t="s">
        <v>76</v>
      </c>
      <c s="23" t="s">
        <v>232</v>
      </c>
      <c s="18" t="s">
        <v>40</v>
      </c>
      <c s="24" t="s">
        <v>233</v>
      </c>
      <c s="25" t="s">
        <v>85</v>
      </c>
      <c s="26">
        <v>2742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51">
      <c r="A68" s="28" t="s">
        <v>43</v>
      </c>
      <c r="E68" s="29" t="s">
        <v>234</v>
      </c>
    </row>
    <row r="69" spans="1:5" ht="102">
      <c r="A69" s="30" t="s">
        <v>45</v>
      </c>
      <c r="E69" s="31" t="s">
        <v>235</v>
      </c>
    </row>
    <row r="70" spans="1:5" ht="25.5">
      <c r="A70" t="s">
        <v>46</v>
      </c>
      <c r="E70" s="29" t="s">
        <v>236</v>
      </c>
    </row>
    <row r="71" spans="1:16" ht="12.75">
      <c r="A71" s="18" t="s">
        <v>38</v>
      </c>
      <c s="23" t="s">
        <v>146</v>
      </c>
      <c s="23" t="s">
        <v>237</v>
      </c>
      <c s="18" t="s">
        <v>40</v>
      </c>
      <c s="24" t="s">
        <v>238</v>
      </c>
      <c s="25" t="s">
        <v>85</v>
      </c>
      <c s="26">
        <v>5018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239</v>
      </c>
    </row>
    <row r="73" spans="1:5" ht="127.5">
      <c r="A73" s="30" t="s">
        <v>45</v>
      </c>
      <c r="E73" s="31" t="s">
        <v>240</v>
      </c>
    </row>
    <row r="74" spans="1:5" ht="12.75">
      <c r="A74" t="s">
        <v>46</v>
      </c>
      <c r="E74" s="29" t="s">
        <v>241</v>
      </c>
    </row>
    <row r="75" spans="1:16" ht="12.75">
      <c r="A75" s="18" t="s">
        <v>38</v>
      </c>
      <c s="23" t="s">
        <v>150</v>
      </c>
      <c s="23" t="s">
        <v>242</v>
      </c>
      <c s="18" t="s">
        <v>40</v>
      </c>
      <c s="24" t="s">
        <v>243</v>
      </c>
      <c s="25" t="s">
        <v>85</v>
      </c>
      <c s="26">
        <v>3172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244</v>
      </c>
    </row>
    <row r="77" spans="1:5" ht="127.5">
      <c r="A77" s="30" t="s">
        <v>45</v>
      </c>
      <c r="E77" s="31" t="s">
        <v>245</v>
      </c>
    </row>
    <row r="78" spans="1:5" ht="38.25">
      <c r="A78" t="s">
        <v>46</v>
      </c>
      <c r="E78" s="29" t="s">
        <v>246</v>
      </c>
    </row>
    <row r="79" spans="1:16" ht="25.5">
      <c r="A79" s="18" t="s">
        <v>38</v>
      </c>
      <c s="23" t="s">
        <v>247</v>
      </c>
      <c s="23" t="s">
        <v>248</v>
      </c>
      <c s="18" t="s">
        <v>249</v>
      </c>
      <c s="24" t="s">
        <v>250</v>
      </c>
      <c s="25" t="s">
        <v>97</v>
      </c>
      <c s="26">
        <v>73.126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02">
      <c r="A80" s="28" t="s">
        <v>43</v>
      </c>
      <c r="E80" s="29" t="s">
        <v>251</v>
      </c>
    </row>
    <row r="81" spans="1:5" ht="114.75">
      <c r="A81" s="30" t="s">
        <v>45</v>
      </c>
      <c r="E81" s="31" t="s">
        <v>252</v>
      </c>
    </row>
    <row r="82" spans="1:5" ht="63.75">
      <c r="A82" t="s">
        <v>46</v>
      </c>
      <c r="E82" s="29" t="s">
        <v>196</v>
      </c>
    </row>
    <row r="83" spans="1:16" ht="12.75">
      <c r="A83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97</v>
      </c>
      <c s="26">
        <v>1665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256</v>
      </c>
    </row>
    <row r="85" spans="1:5" ht="63.75">
      <c r="A85" s="30" t="s">
        <v>45</v>
      </c>
      <c r="E85" s="31" t="s">
        <v>257</v>
      </c>
    </row>
    <row r="86" spans="1:5" ht="267.75">
      <c r="A86" t="s">
        <v>46</v>
      </c>
      <c r="E86" s="29" t="s">
        <v>258</v>
      </c>
    </row>
    <row r="87" spans="1:16" ht="12.75">
      <c r="A87" s="18" t="s">
        <v>38</v>
      </c>
      <c s="23" t="s">
        <v>259</v>
      </c>
      <c s="23" t="s">
        <v>242</v>
      </c>
      <c s="18" t="s">
        <v>260</v>
      </c>
      <c s="24" t="s">
        <v>243</v>
      </c>
      <c s="25" t="s">
        <v>85</v>
      </c>
      <c s="26">
        <v>563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38.25">
      <c r="A88" s="28" t="s">
        <v>43</v>
      </c>
      <c r="E88" s="29" t="s">
        <v>261</v>
      </c>
    </row>
    <row r="89" spans="1:5" ht="127.5">
      <c r="A89" s="30" t="s">
        <v>45</v>
      </c>
      <c r="E89" s="31" t="s">
        <v>262</v>
      </c>
    </row>
    <row r="90" spans="1:5" ht="38.25">
      <c r="A90" t="s">
        <v>46</v>
      </c>
      <c r="E90" s="29" t="s">
        <v>246</v>
      </c>
    </row>
    <row r="91" spans="1:16" ht="12.75">
      <c r="A91" s="18" t="s">
        <v>38</v>
      </c>
      <c s="23" t="s">
        <v>263</v>
      </c>
      <c s="23" t="s">
        <v>264</v>
      </c>
      <c s="18" t="s">
        <v>265</v>
      </c>
      <c s="24" t="s">
        <v>266</v>
      </c>
      <c s="25" t="s">
        <v>85</v>
      </c>
      <c s="26">
        <v>407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267</v>
      </c>
    </row>
    <row r="93" spans="1:5" ht="114.75">
      <c r="A93" s="30" t="s">
        <v>45</v>
      </c>
      <c r="E93" s="31" t="s">
        <v>268</v>
      </c>
    </row>
    <row r="94" spans="1:5" ht="38.25">
      <c r="A94" t="s">
        <v>46</v>
      </c>
      <c r="E94" s="29" t="s">
        <v>269</v>
      </c>
    </row>
    <row r="95" spans="1:16" ht="12.75">
      <c r="A95" s="18" t="s">
        <v>38</v>
      </c>
      <c s="23" t="s">
        <v>270</v>
      </c>
      <c s="23" t="s">
        <v>271</v>
      </c>
      <c s="18" t="s">
        <v>40</v>
      </c>
      <c s="24" t="s">
        <v>272</v>
      </c>
      <c s="25" t="s">
        <v>85</v>
      </c>
      <c s="26">
        <v>876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38.25">
      <c r="A96" s="28" t="s">
        <v>43</v>
      </c>
      <c r="E96" s="29" t="s">
        <v>273</v>
      </c>
    </row>
    <row r="97" spans="1:5" ht="114.75">
      <c r="A97" s="30" t="s">
        <v>45</v>
      </c>
      <c r="E97" s="31" t="s">
        <v>274</v>
      </c>
    </row>
    <row r="98" spans="1:5" ht="38.25">
      <c r="A98" t="s">
        <v>46</v>
      </c>
      <c r="E98" s="29" t="s">
        <v>269</v>
      </c>
    </row>
    <row r="99" spans="1:16" ht="25.5">
      <c r="A99" s="18" t="s">
        <v>38</v>
      </c>
      <c s="23" t="s">
        <v>275</v>
      </c>
      <c s="23" t="s">
        <v>248</v>
      </c>
      <c s="18" t="s">
        <v>276</v>
      </c>
      <c s="24" t="s">
        <v>250</v>
      </c>
      <c s="25" t="s">
        <v>97</v>
      </c>
      <c s="26">
        <v>102.776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14.75">
      <c r="A100" s="28" t="s">
        <v>43</v>
      </c>
      <c r="E100" s="29" t="s">
        <v>277</v>
      </c>
    </row>
    <row r="101" spans="1:5" ht="140.25">
      <c r="A101" s="30" t="s">
        <v>45</v>
      </c>
      <c r="E101" s="31" t="s">
        <v>278</v>
      </c>
    </row>
    <row r="102" spans="1:5" ht="63.75">
      <c r="A102" t="s">
        <v>46</v>
      </c>
      <c r="E102" s="29" t="s">
        <v>196</v>
      </c>
    </row>
    <row r="103" spans="1:16" ht="12.75">
      <c r="A103" s="18" t="s">
        <v>38</v>
      </c>
      <c s="23" t="s">
        <v>279</v>
      </c>
      <c s="23" t="s">
        <v>280</v>
      </c>
      <c s="18" t="s">
        <v>40</v>
      </c>
      <c s="24" t="s">
        <v>281</v>
      </c>
      <c s="25" t="s">
        <v>97</v>
      </c>
      <c s="26">
        <v>215.606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02">
      <c r="A104" s="28" t="s">
        <v>43</v>
      </c>
      <c r="E104" s="29" t="s">
        <v>282</v>
      </c>
    </row>
    <row r="105" spans="1:5" ht="140.25">
      <c r="A105" s="30" t="s">
        <v>45</v>
      </c>
      <c r="E105" s="31" t="s">
        <v>283</v>
      </c>
    </row>
    <row r="106" spans="1:5" ht="63.75">
      <c r="A106" t="s">
        <v>46</v>
      </c>
      <c r="E106" s="29" t="s">
        <v>196</v>
      </c>
    </row>
    <row r="107" spans="1:16" ht="12.75">
      <c r="A107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97</v>
      </c>
      <c s="26">
        <v>67.5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38.25">
      <c r="A108" s="28" t="s">
        <v>43</v>
      </c>
      <c r="E108" s="29" t="s">
        <v>287</v>
      </c>
    </row>
    <row r="109" spans="1:5" ht="114.75">
      <c r="A109" s="30" t="s">
        <v>45</v>
      </c>
      <c r="E109" s="31" t="s">
        <v>288</v>
      </c>
    </row>
    <row r="110" spans="1:5" ht="63.75">
      <c r="A110" t="s">
        <v>46</v>
      </c>
      <c r="E110" s="29" t="s">
        <v>196</v>
      </c>
    </row>
    <row r="111" spans="1:16" ht="25.5">
      <c r="A111" s="18" t="s">
        <v>38</v>
      </c>
      <c s="23" t="s">
        <v>289</v>
      </c>
      <c s="23" t="s">
        <v>290</v>
      </c>
      <c s="18" t="s">
        <v>40</v>
      </c>
      <c s="24" t="s">
        <v>291</v>
      </c>
      <c s="25" t="s">
        <v>292</v>
      </c>
      <c s="26">
        <v>16886.4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293</v>
      </c>
    </row>
    <row r="113" spans="1:5" ht="76.5">
      <c r="A113" s="30" t="s">
        <v>45</v>
      </c>
      <c r="E113" s="31" t="s">
        <v>294</v>
      </c>
    </row>
    <row r="114" spans="1:5" ht="25.5">
      <c r="A114" t="s">
        <v>46</v>
      </c>
      <c r="E114" s="29" t="s">
        <v>295</v>
      </c>
    </row>
    <row r="115" spans="1:16" ht="12.75">
      <c r="A115" s="18" t="s">
        <v>38</v>
      </c>
      <c s="23" t="s">
        <v>296</v>
      </c>
      <c s="23" t="s">
        <v>227</v>
      </c>
      <c s="18" t="s">
        <v>131</v>
      </c>
      <c s="24" t="s">
        <v>228</v>
      </c>
      <c s="25" t="s">
        <v>97</v>
      </c>
      <c s="26">
        <v>129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297</v>
      </c>
    </row>
    <row r="117" spans="1:5" ht="114.75">
      <c r="A117" s="30" t="s">
        <v>45</v>
      </c>
      <c r="E117" s="31" t="s">
        <v>298</v>
      </c>
    </row>
    <row r="118" spans="1:5" ht="280.5">
      <c r="A118" t="s">
        <v>46</v>
      </c>
      <c r="E118" s="29" t="s">
        <v>231</v>
      </c>
    </row>
    <row r="119" spans="1:16" ht="12.75">
      <c r="A119" s="18" t="s">
        <v>38</v>
      </c>
      <c s="23" t="s">
        <v>299</v>
      </c>
      <c s="23" t="s">
        <v>227</v>
      </c>
      <c s="18" t="s">
        <v>300</v>
      </c>
      <c s="24" t="s">
        <v>228</v>
      </c>
      <c s="25" t="s">
        <v>97</v>
      </c>
      <c s="26">
        <v>1671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25.5">
      <c r="A120" s="28" t="s">
        <v>43</v>
      </c>
      <c r="E120" s="29" t="s">
        <v>301</v>
      </c>
    </row>
    <row r="121" spans="1:5" ht="114.75">
      <c r="A121" s="30" t="s">
        <v>45</v>
      </c>
      <c r="E121" s="31" t="s">
        <v>302</v>
      </c>
    </row>
    <row r="122" spans="1:5" ht="280.5">
      <c r="A122" t="s">
        <v>46</v>
      </c>
      <c r="E122" s="29" t="s">
        <v>231</v>
      </c>
    </row>
    <row r="123" spans="1:16" ht="12.75">
      <c r="A123" s="18" t="s">
        <v>38</v>
      </c>
      <c s="23" t="s">
        <v>303</v>
      </c>
      <c s="23" t="s">
        <v>264</v>
      </c>
      <c s="18" t="s">
        <v>304</v>
      </c>
      <c s="24" t="s">
        <v>266</v>
      </c>
      <c s="25" t="s">
        <v>85</v>
      </c>
      <c s="26">
        <v>586.5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25.5">
      <c r="A124" s="28" t="s">
        <v>43</v>
      </c>
      <c r="E124" s="29" t="s">
        <v>267</v>
      </c>
    </row>
    <row r="125" spans="1:5" ht="38.25">
      <c r="A125" s="30" t="s">
        <v>45</v>
      </c>
      <c r="E125" s="31" t="s">
        <v>305</v>
      </c>
    </row>
    <row r="126" spans="1:5" ht="38.25">
      <c r="A126" t="s">
        <v>46</v>
      </c>
      <c r="E126" s="29" t="s">
        <v>269</v>
      </c>
    </row>
    <row r="127" spans="1:18" ht="12.75" customHeight="1">
      <c r="A127" s="5" t="s">
        <v>36</v>
      </c>
      <c s="5"/>
      <c s="35" t="s">
        <v>28</v>
      </c>
      <c s="5"/>
      <c s="21" t="s">
        <v>176</v>
      </c>
      <c s="5"/>
      <c s="5"/>
      <c s="5"/>
      <c s="36">
        <f>0+Q127</f>
      </c>
      <c r="O127">
        <f>0+R127</f>
      </c>
      <c r="Q127">
        <f>0+I128+I132+I136+I140+I144+I148+I152+I156+I160</f>
      </c>
      <c>
        <f>0+O128+O132+O136+O140+O144+O148+O152+O156+O160</f>
      </c>
    </row>
    <row r="128" spans="1:16" ht="12.75">
      <c r="A128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85</v>
      </c>
      <c s="26">
        <v>2743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309</v>
      </c>
    </row>
    <row r="130" spans="1:5" ht="102">
      <c r="A130" s="30" t="s">
        <v>45</v>
      </c>
      <c r="E130" s="31" t="s">
        <v>310</v>
      </c>
    </row>
    <row r="131" spans="1:5" ht="51">
      <c r="A131" t="s">
        <v>46</v>
      </c>
      <c r="E131" s="29" t="s">
        <v>311</v>
      </c>
    </row>
    <row r="132" spans="1:16" ht="12.75">
      <c r="A132" s="18" t="s">
        <v>38</v>
      </c>
      <c s="23" t="s">
        <v>312</v>
      </c>
      <c s="23" t="s">
        <v>313</v>
      </c>
      <c s="18" t="s">
        <v>40</v>
      </c>
      <c s="24" t="s">
        <v>314</v>
      </c>
      <c s="25" t="s">
        <v>85</v>
      </c>
      <c s="26">
        <v>2638.02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315</v>
      </c>
    </row>
    <row r="134" spans="1:5" ht="89.25">
      <c r="A134" s="30" t="s">
        <v>45</v>
      </c>
      <c r="E134" s="31" t="s">
        <v>316</v>
      </c>
    </row>
    <row r="135" spans="1:5" ht="51">
      <c r="A135" t="s">
        <v>46</v>
      </c>
      <c r="E135" s="29" t="s">
        <v>311</v>
      </c>
    </row>
    <row r="136" spans="1:16" ht="12.75">
      <c r="A136" s="18" t="s">
        <v>38</v>
      </c>
      <c s="23" t="s">
        <v>317</v>
      </c>
      <c s="23" t="s">
        <v>318</v>
      </c>
      <c s="18" t="s">
        <v>40</v>
      </c>
      <c s="24" t="s">
        <v>319</v>
      </c>
      <c s="25" t="s">
        <v>85</v>
      </c>
      <c s="26">
        <v>870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320</v>
      </c>
    </row>
    <row r="138" spans="1:5" ht="89.25">
      <c r="A138" s="30" t="s">
        <v>45</v>
      </c>
      <c r="E138" s="31" t="s">
        <v>321</v>
      </c>
    </row>
    <row r="139" spans="1:5" ht="38.25">
      <c r="A139" t="s">
        <v>46</v>
      </c>
      <c r="E139" s="29" t="s">
        <v>322</v>
      </c>
    </row>
    <row r="140" spans="1:16" ht="12.75">
      <c r="A140" s="18" t="s">
        <v>38</v>
      </c>
      <c s="23" t="s">
        <v>323</v>
      </c>
      <c s="23" t="s">
        <v>324</v>
      </c>
      <c s="18" t="s">
        <v>83</v>
      </c>
      <c s="24" t="s">
        <v>325</v>
      </c>
      <c s="25" t="s">
        <v>85</v>
      </c>
      <c s="26">
        <v>5050.185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25.5">
      <c r="A141" s="28" t="s">
        <v>43</v>
      </c>
      <c r="E141" s="29" t="s">
        <v>326</v>
      </c>
    </row>
    <row r="142" spans="1:5" ht="89.25">
      <c r="A142" s="30" t="s">
        <v>45</v>
      </c>
      <c r="E142" s="31" t="s">
        <v>327</v>
      </c>
    </row>
    <row r="143" spans="1:5" ht="51">
      <c r="A143" t="s">
        <v>46</v>
      </c>
      <c r="E143" s="29" t="s">
        <v>328</v>
      </c>
    </row>
    <row r="144" spans="1:16" ht="12.75">
      <c r="A144" s="18" t="s">
        <v>38</v>
      </c>
      <c s="23" t="s">
        <v>329</v>
      </c>
      <c s="23" t="s">
        <v>324</v>
      </c>
      <c s="18" t="s">
        <v>131</v>
      </c>
      <c s="24" t="s">
        <v>325</v>
      </c>
      <c s="25" t="s">
        <v>85</v>
      </c>
      <c s="26">
        <v>5146.379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25.5">
      <c r="A145" s="28" t="s">
        <v>43</v>
      </c>
      <c r="E145" s="29" t="s">
        <v>326</v>
      </c>
    </row>
    <row r="146" spans="1:5" ht="89.25">
      <c r="A146" s="30" t="s">
        <v>45</v>
      </c>
      <c r="E146" s="31" t="s">
        <v>330</v>
      </c>
    </row>
    <row r="147" spans="1:5" ht="51">
      <c r="A147" t="s">
        <v>46</v>
      </c>
      <c r="E147" s="29" t="s">
        <v>328</v>
      </c>
    </row>
    <row r="148" spans="1:16" ht="12.75">
      <c r="A148" s="18" t="s">
        <v>38</v>
      </c>
      <c s="23" t="s">
        <v>331</v>
      </c>
      <c s="23" t="s">
        <v>332</v>
      </c>
      <c s="18" t="s">
        <v>40</v>
      </c>
      <c s="24" t="s">
        <v>333</v>
      </c>
      <c s="25" t="s">
        <v>85</v>
      </c>
      <c s="26">
        <v>1524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334</v>
      </c>
    </row>
    <row r="150" spans="1:5" ht="38.25">
      <c r="A150" s="30" t="s">
        <v>45</v>
      </c>
      <c r="E150" s="31" t="s">
        <v>335</v>
      </c>
    </row>
    <row r="151" spans="1:5" ht="51">
      <c r="A151" t="s">
        <v>46</v>
      </c>
      <c r="E151" s="29" t="s">
        <v>336</v>
      </c>
    </row>
    <row r="152" spans="1:16" ht="12.75">
      <c r="A152" s="18" t="s">
        <v>38</v>
      </c>
      <c s="23" t="s">
        <v>337</v>
      </c>
      <c s="23" t="s">
        <v>338</v>
      </c>
      <c s="18" t="s">
        <v>40</v>
      </c>
      <c s="24" t="s">
        <v>339</v>
      </c>
      <c s="25" t="s">
        <v>85</v>
      </c>
      <c s="26">
        <v>5050.185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340</v>
      </c>
    </row>
    <row r="154" spans="1:5" ht="89.25">
      <c r="A154" s="30" t="s">
        <v>45</v>
      </c>
      <c r="E154" s="31" t="s">
        <v>327</v>
      </c>
    </row>
    <row r="155" spans="1:5" ht="140.25">
      <c r="A155" t="s">
        <v>46</v>
      </c>
      <c r="E155" s="29" t="s">
        <v>341</v>
      </c>
    </row>
    <row r="156" spans="1:16" ht="12.75">
      <c r="A156" s="18" t="s">
        <v>38</v>
      </c>
      <c s="23" t="s">
        <v>342</v>
      </c>
      <c s="23" t="s">
        <v>343</v>
      </c>
      <c s="18" t="s">
        <v>40</v>
      </c>
      <c s="24" t="s">
        <v>344</v>
      </c>
      <c s="25" t="s">
        <v>85</v>
      </c>
      <c s="26">
        <v>2688.268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345</v>
      </c>
    </row>
    <row r="158" spans="1:5" ht="89.25">
      <c r="A158" s="30" t="s">
        <v>45</v>
      </c>
      <c r="E158" s="31" t="s">
        <v>346</v>
      </c>
    </row>
    <row r="159" spans="1:5" ht="140.25">
      <c r="A159" t="s">
        <v>46</v>
      </c>
      <c r="E159" s="29" t="s">
        <v>341</v>
      </c>
    </row>
    <row r="160" spans="1:16" ht="12.75">
      <c r="A160" s="18" t="s">
        <v>38</v>
      </c>
      <c s="23" t="s">
        <v>347</v>
      </c>
      <c s="23" t="s">
        <v>348</v>
      </c>
      <c s="18" t="s">
        <v>40</v>
      </c>
      <c s="24" t="s">
        <v>349</v>
      </c>
      <c s="25" t="s">
        <v>85</v>
      </c>
      <c s="26">
        <v>4809.7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63.75">
      <c r="A161" s="28" t="s">
        <v>43</v>
      </c>
      <c r="E161" s="29" t="s">
        <v>350</v>
      </c>
    </row>
    <row r="162" spans="1:5" ht="89.25">
      <c r="A162" s="30" t="s">
        <v>45</v>
      </c>
      <c r="E162" s="31" t="s">
        <v>351</v>
      </c>
    </row>
    <row r="163" spans="1:5" ht="140.25">
      <c r="A163" t="s">
        <v>46</v>
      </c>
      <c r="E163" s="29" t="s">
        <v>341</v>
      </c>
    </row>
    <row r="164" spans="1:18" ht="12.75" customHeight="1">
      <c r="A164" s="5" t="s">
        <v>36</v>
      </c>
      <c s="5"/>
      <c s="35" t="s">
        <v>33</v>
      </c>
      <c s="5"/>
      <c s="21" t="s">
        <v>154</v>
      </c>
      <c s="5"/>
      <c s="5"/>
      <c s="5"/>
      <c s="36">
        <f>0+Q164</f>
      </c>
      <c r="O164">
        <f>0+R164</f>
      </c>
      <c r="Q164">
        <f>0+I165+I169+I173+I177+I181+I185+I189+I193+I197+I201+I205+I209+I213+I217+I221+I225+I229</f>
      </c>
      <c>
        <f>0+O165+O169+O173+O177+O181+O185+O189+O193+O197+O201+O205+O209+O213+O217+O221+O225+O229</f>
      </c>
    </row>
    <row r="165" spans="1:16" ht="12.75">
      <c r="A165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85</v>
      </c>
      <c s="26">
        <v>2305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355</v>
      </c>
    </row>
    <row r="167" spans="1:5" ht="25.5">
      <c r="A167" s="30" t="s">
        <v>45</v>
      </c>
      <c r="E167" s="31" t="s">
        <v>356</v>
      </c>
    </row>
    <row r="168" spans="1:5" ht="25.5">
      <c r="A168" t="s">
        <v>46</v>
      </c>
      <c r="E168" s="29" t="s">
        <v>357</v>
      </c>
    </row>
    <row r="169" spans="1:16" ht="12.75">
      <c r="A169" s="18" t="s">
        <v>38</v>
      </c>
      <c s="23" t="s">
        <v>358</v>
      </c>
      <c s="23" t="s">
        <v>359</v>
      </c>
      <c s="18" t="s">
        <v>40</v>
      </c>
      <c s="24" t="s">
        <v>360</v>
      </c>
      <c s="25" t="s">
        <v>85</v>
      </c>
      <c s="26">
        <v>2305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355</v>
      </c>
    </row>
    <row r="171" spans="1:5" ht="25.5">
      <c r="A171" s="30" t="s">
        <v>45</v>
      </c>
      <c r="E171" s="31" t="s">
        <v>356</v>
      </c>
    </row>
    <row r="172" spans="1:5" ht="25.5">
      <c r="A172" t="s">
        <v>46</v>
      </c>
      <c r="E172" s="29" t="s">
        <v>357</v>
      </c>
    </row>
    <row r="173" spans="1:16" ht="25.5">
      <c r="A173" s="18" t="s">
        <v>38</v>
      </c>
      <c s="23" t="s">
        <v>361</v>
      </c>
      <c s="23" t="s">
        <v>362</v>
      </c>
      <c s="18" t="s">
        <v>40</v>
      </c>
      <c s="24" t="s">
        <v>363</v>
      </c>
      <c s="25" t="s">
        <v>158</v>
      </c>
      <c s="26">
        <v>220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51">
      <c r="A174" s="28" t="s">
        <v>43</v>
      </c>
      <c r="E174" s="29" t="s">
        <v>364</v>
      </c>
    </row>
    <row r="175" spans="1:5" ht="25.5">
      <c r="A175" s="30" t="s">
        <v>45</v>
      </c>
      <c r="E175" s="31" t="s">
        <v>365</v>
      </c>
    </row>
    <row r="176" spans="1:5" ht="127.5">
      <c r="A176" t="s">
        <v>46</v>
      </c>
      <c r="E176" s="29" t="s">
        <v>366</v>
      </c>
    </row>
    <row r="177" spans="1:16" ht="12.75">
      <c r="A177" s="18" t="s">
        <v>38</v>
      </c>
      <c s="23" t="s">
        <v>367</v>
      </c>
      <c s="23" t="s">
        <v>368</v>
      </c>
      <c s="18" t="s">
        <v>83</v>
      </c>
      <c s="24" t="s">
        <v>369</v>
      </c>
      <c s="25" t="s">
        <v>73</v>
      </c>
      <c s="26">
        <v>66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370</v>
      </c>
    </row>
    <row r="179" spans="1:5" ht="25.5">
      <c r="A179" s="30" t="s">
        <v>45</v>
      </c>
      <c r="E179" s="31" t="s">
        <v>371</v>
      </c>
    </row>
    <row r="180" spans="1:5" ht="51">
      <c r="A180" t="s">
        <v>46</v>
      </c>
      <c r="E180" s="29" t="s">
        <v>372</v>
      </c>
    </row>
    <row r="181" spans="1:16" ht="25.5">
      <c r="A181" s="18" t="s">
        <v>38</v>
      </c>
      <c s="23" t="s">
        <v>373</v>
      </c>
      <c s="23" t="s">
        <v>374</v>
      </c>
      <c s="18" t="s">
        <v>40</v>
      </c>
      <c s="24" t="s">
        <v>375</v>
      </c>
      <c s="25" t="s">
        <v>73</v>
      </c>
      <c s="26">
        <v>15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376</v>
      </c>
    </row>
    <row r="183" spans="1:5" ht="25.5">
      <c r="A183" s="30" t="s">
        <v>45</v>
      </c>
      <c r="E183" s="31" t="s">
        <v>377</v>
      </c>
    </row>
    <row r="184" spans="1:5" ht="51">
      <c r="A184" t="s">
        <v>46</v>
      </c>
      <c r="E184" s="29" t="s">
        <v>372</v>
      </c>
    </row>
    <row r="185" spans="1:16" ht="25.5">
      <c r="A185" s="18" t="s">
        <v>38</v>
      </c>
      <c s="23" t="s">
        <v>378</v>
      </c>
      <c s="23" t="s">
        <v>379</v>
      </c>
      <c s="18" t="s">
        <v>40</v>
      </c>
      <c s="24" t="s">
        <v>380</v>
      </c>
      <c s="25" t="s">
        <v>73</v>
      </c>
      <c s="26">
        <v>14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381</v>
      </c>
    </row>
    <row r="187" spans="1:5" ht="25.5">
      <c r="A187" s="30" t="s">
        <v>45</v>
      </c>
      <c r="E187" s="31" t="s">
        <v>382</v>
      </c>
    </row>
    <row r="188" spans="1:5" ht="25.5">
      <c r="A188" t="s">
        <v>46</v>
      </c>
      <c r="E188" s="29" t="s">
        <v>383</v>
      </c>
    </row>
    <row r="189" spans="1:16" ht="25.5">
      <c r="A189" s="18" t="s">
        <v>38</v>
      </c>
      <c s="23" t="s">
        <v>384</v>
      </c>
      <c s="23" t="s">
        <v>385</v>
      </c>
      <c s="18" t="s">
        <v>40</v>
      </c>
      <c s="24" t="s">
        <v>386</v>
      </c>
      <c s="25" t="s">
        <v>73</v>
      </c>
      <c s="26">
        <v>2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12.75">
      <c r="A190" s="28" t="s">
        <v>43</v>
      </c>
      <c r="E190" s="29" t="s">
        <v>387</v>
      </c>
    </row>
    <row r="191" spans="1:5" ht="25.5">
      <c r="A191" s="30" t="s">
        <v>45</v>
      </c>
      <c r="E191" s="31" t="s">
        <v>388</v>
      </c>
    </row>
    <row r="192" spans="1:5" ht="63.75">
      <c r="A192" t="s">
        <v>46</v>
      </c>
      <c r="E192" s="29" t="s">
        <v>389</v>
      </c>
    </row>
    <row r="193" spans="1:16" ht="12.75">
      <c r="A193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73</v>
      </c>
      <c s="26">
        <v>18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12.75">
      <c r="A194" s="28" t="s">
        <v>43</v>
      </c>
      <c r="E194" s="29" t="s">
        <v>40</v>
      </c>
    </row>
    <row r="195" spans="1:5" ht="51">
      <c r="A195" s="30" t="s">
        <v>45</v>
      </c>
      <c r="E195" s="31" t="s">
        <v>393</v>
      </c>
    </row>
    <row r="196" spans="1:5" ht="25.5">
      <c r="A196" t="s">
        <v>46</v>
      </c>
      <c r="E196" s="29" t="s">
        <v>394</v>
      </c>
    </row>
    <row r="197" spans="1:16" ht="12.75">
      <c r="A197" s="18" t="s">
        <v>38</v>
      </c>
      <c s="23" t="s">
        <v>395</v>
      </c>
      <c s="23" t="s">
        <v>396</v>
      </c>
      <c s="18" t="s">
        <v>40</v>
      </c>
      <c s="24" t="s">
        <v>397</v>
      </c>
      <c s="25" t="s">
        <v>73</v>
      </c>
      <c s="26">
        <v>2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12.75">
      <c r="A198" s="28" t="s">
        <v>43</v>
      </c>
      <c r="E198" s="29" t="s">
        <v>381</v>
      </c>
    </row>
    <row r="199" spans="1:5" ht="25.5">
      <c r="A199" s="30" t="s">
        <v>45</v>
      </c>
      <c r="E199" s="31" t="s">
        <v>398</v>
      </c>
    </row>
    <row r="200" spans="1:5" ht="25.5">
      <c r="A200" t="s">
        <v>46</v>
      </c>
      <c r="E200" s="29" t="s">
        <v>383</v>
      </c>
    </row>
    <row r="201" spans="1:16" ht="25.5">
      <c r="A201" s="18" t="s">
        <v>38</v>
      </c>
      <c s="23" t="s">
        <v>399</v>
      </c>
      <c s="23" t="s">
        <v>400</v>
      </c>
      <c s="18" t="s">
        <v>40</v>
      </c>
      <c s="24" t="s">
        <v>401</v>
      </c>
      <c s="25" t="s">
        <v>73</v>
      </c>
      <c s="26">
        <v>13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40</v>
      </c>
    </row>
    <row r="203" spans="1:5" ht="204">
      <c r="A203" s="30" t="s">
        <v>45</v>
      </c>
      <c r="E203" s="31" t="s">
        <v>402</v>
      </c>
    </row>
    <row r="204" spans="1:5" ht="25.5">
      <c r="A204" t="s">
        <v>46</v>
      </c>
      <c r="E204" s="29" t="s">
        <v>403</v>
      </c>
    </row>
    <row r="205" spans="1:16" ht="12.75">
      <c r="A205" s="18" t="s">
        <v>38</v>
      </c>
      <c s="23" t="s">
        <v>404</v>
      </c>
      <c s="23" t="s">
        <v>405</v>
      </c>
      <c s="18" t="s">
        <v>40</v>
      </c>
      <c s="24" t="s">
        <v>406</v>
      </c>
      <c s="25" t="s">
        <v>73</v>
      </c>
      <c s="26">
        <v>13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12.75">
      <c r="A206" s="28" t="s">
        <v>43</v>
      </c>
      <c r="E206" s="29" t="s">
        <v>40</v>
      </c>
    </row>
    <row r="207" spans="1:5" ht="229.5">
      <c r="A207" s="30" t="s">
        <v>45</v>
      </c>
      <c r="E207" s="31" t="s">
        <v>407</v>
      </c>
    </row>
    <row r="208" spans="1:5" ht="25.5">
      <c r="A208" t="s">
        <v>46</v>
      </c>
      <c r="E208" s="29" t="s">
        <v>394</v>
      </c>
    </row>
    <row r="209" spans="1:16" ht="25.5">
      <c r="A209" s="18" t="s">
        <v>38</v>
      </c>
      <c s="23" t="s">
        <v>408</v>
      </c>
      <c s="23" t="s">
        <v>409</v>
      </c>
      <c s="18" t="s">
        <v>40</v>
      </c>
      <c s="24" t="s">
        <v>410</v>
      </c>
      <c s="25" t="s">
        <v>85</v>
      </c>
      <c s="26">
        <v>514.009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25.5">
      <c r="A210" s="28" t="s">
        <v>43</v>
      </c>
      <c r="E210" s="29" t="s">
        <v>411</v>
      </c>
    </row>
    <row r="211" spans="1:5" ht="114.75">
      <c r="A211" s="30" t="s">
        <v>45</v>
      </c>
      <c r="E211" s="31" t="s">
        <v>412</v>
      </c>
    </row>
    <row r="212" spans="1:5" ht="38.25">
      <c r="A212" t="s">
        <v>46</v>
      </c>
      <c r="E212" s="29" t="s">
        <v>413</v>
      </c>
    </row>
    <row r="213" spans="1:16" ht="12.75">
      <c r="A213" s="18" t="s">
        <v>38</v>
      </c>
      <c s="23" t="s">
        <v>414</v>
      </c>
      <c s="23" t="s">
        <v>415</v>
      </c>
      <c s="18" t="s">
        <v>40</v>
      </c>
      <c s="24" t="s">
        <v>416</v>
      </c>
      <c s="25" t="s">
        <v>85</v>
      </c>
      <c s="26">
        <v>514.009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417</v>
      </c>
    </row>
    <row r="215" spans="1:5" ht="114.75">
      <c r="A215" s="30" t="s">
        <v>45</v>
      </c>
      <c r="E215" s="31" t="s">
        <v>412</v>
      </c>
    </row>
    <row r="216" spans="1:5" ht="38.25">
      <c r="A216" t="s">
        <v>46</v>
      </c>
      <c r="E216" s="29" t="s">
        <v>413</v>
      </c>
    </row>
    <row r="217" spans="1:16" ht="12.75">
      <c r="A217" s="18" t="s">
        <v>38</v>
      </c>
      <c s="23" t="s">
        <v>418</v>
      </c>
      <c s="23" t="s">
        <v>419</v>
      </c>
      <c s="18" t="s">
        <v>40</v>
      </c>
      <c s="24" t="s">
        <v>420</v>
      </c>
      <c s="25" t="s">
        <v>158</v>
      </c>
      <c s="26">
        <v>762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25.5">
      <c r="A218" s="28" t="s">
        <v>43</v>
      </c>
      <c r="E218" s="29" t="s">
        <v>421</v>
      </c>
    </row>
    <row r="219" spans="1:5" ht="38.25">
      <c r="A219" s="30" t="s">
        <v>45</v>
      </c>
      <c r="E219" s="31" t="s">
        <v>422</v>
      </c>
    </row>
    <row r="220" spans="1:5" ht="25.5">
      <c r="A220" t="s">
        <v>46</v>
      </c>
      <c r="E220" s="29" t="s">
        <v>423</v>
      </c>
    </row>
    <row r="221" spans="1:16" ht="12.75">
      <c r="A221" s="18" t="s">
        <v>38</v>
      </c>
      <c s="23" t="s">
        <v>263</v>
      </c>
      <c s="23" t="s">
        <v>424</v>
      </c>
      <c s="18" t="s">
        <v>40</v>
      </c>
      <c s="24" t="s">
        <v>425</v>
      </c>
      <c s="25" t="s">
        <v>158</v>
      </c>
      <c s="26">
        <v>22.1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51">
      <c r="A222" s="28" t="s">
        <v>43</v>
      </c>
      <c r="E222" s="29" t="s">
        <v>426</v>
      </c>
    </row>
    <row r="223" spans="1:5" ht="38.25">
      <c r="A223" s="30" t="s">
        <v>45</v>
      </c>
      <c r="E223" s="31" t="s">
        <v>214</v>
      </c>
    </row>
    <row r="224" spans="1:5" ht="38.25">
      <c r="A224" t="s">
        <v>46</v>
      </c>
      <c r="E224" s="29" t="s">
        <v>427</v>
      </c>
    </row>
    <row r="225" spans="1:16" ht="12.75">
      <c r="A225" s="18" t="s">
        <v>38</v>
      </c>
      <c s="23" t="s">
        <v>428</v>
      </c>
      <c s="23" t="s">
        <v>429</v>
      </c>
      <c s="18" t="s">
        <v>40</v>
      </c>
      <c s="24" t="s">
        <v>430</v>
      </c>
      <c s="25" t="s">
        <v>73</v>
      </c>
      <c s="26">
        <v>30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12.75">
      <c r="A226" s="28" t="s">
        <v>43</v>
      </c>
      <c r="E226" s="29" t="s">
        <v>431</v>
      </c>
    </row>
    <row r="227" spans="1:5" ht="25.5">
      <c r="A227" s="30" t="s">
        <v>45</v>
      </c>
      <c r="E227" s="31" t="s">
        <v>432</v>
      </c>
    </row>
    <row r="228" spans="1:5" ht="51">
      <c r="A228" t="s">
        <v>46</v>
      </c>
      <c r="E228" s="29" t="s">
        <v>433</v>
      </c>
    </row>
    <row r="229" spans="1:16" ht="12.75">
      <c r="A229" s="18" t="s">
        <v>38</v>
      </c>
      <c s="23" t="s">
        <v>434</v>
      </c>
      <c s="23" t="s">
        <v>435</v>
      </c>
      <c s="18" t="s">
        <v>40</v>
      </c>
      <c s="24" t="s">
        <v>436</v>
      </c>
      <c s="25" t="s">
        <v>73</v>
      </c>
      <c s="26">
        <v>1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12.75">
      <c r="A230" s="28" t="s">
        <v>43</v>
      </c>
      <c r="E230" s="29" t="s">
        <v>40</v>
      </c>
    </row>
    <row r="231" spans="1:5" ht="25.5">
      <c r="A231" s="30" t="s">
        <v>45</v>
      </c>
      <c r="E231" s="31" t="s">
        <v>437</v>
      </c>
    </row>
    <row r="232" spans="1:5" ht="25.5">
      <c r="A232" t="s">
        <v>46</v>
      </c>
      <c r="E232" s="29" t="s">
        <v>394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438</v>
      </c>
      <c s="32">
        <f>0+I9+I22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173</v>
      </c>
      <c s="1"/>
      <c s="10" t="s">
        <v>174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438</v>
      </c>
      <c s="5"/>
      <c s="14" t="s">
        <v>439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176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440</v>
      </c>
      <c s="18" t="s">
        <v>441</v>
      </c>
      <c s="24" t="s">
        <v>442</v>
      </c>
      <c s="25" t="s">
        <v>85</v>
      </c>
      <c s="26">
        <v>345.75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76.5">
      <c r="A11" s="28" t="s">
        <v>43</v>
      </c>
      <c r="E11" s="29" t="s">
        <v>443</v>
      </c>
    </row>
    <row r="12" spans="1:5" ht="25.5">
      <c r="A12" s="30" t="s">
        <v>45</v>
      </c>
      <c r="E12" s="31" t="s">
        <v>444</v>
      </c>
    </row>
    <row r="13" spans="1:5" ht="51">
      <c r="A13" t="s">
        <v>46</v>
      </c>
      <c r="E13" s="29" t="s">
        <v>328</v>
      </c>
    </row>
    <row r="14" spans="1:16" ht="12.75">
      <c r="A14" s="18" t="s">
        <v>38</v>
      </c>
      <c s="23" t="s">
        <v>16</v>
      </c>
      <c s="23" t="s">
        <v>332</v>
      </c>
      <c s="18" t="s">
        <v>441</v>
      </c>
      <c s="24" t="s">
        <v>333</v>
      </c>
      <c s="25" t="s">
        <v>85</v>
      </c>
      <c s="26">
        <v>345.75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51">
      <c r="A15" s="28" t="s">
        <v>43</v>
      </c>
      <c r="E15" s="29" t="s">
        <v>445</v>
      </c>
    </row>
    <row r="16" spans="1:5" ht="140.25">
      <c r="A16" s="30" t="s">
        <v>45</v>
      </c>
      <c r="E16" s="31" t="s">
        <v>446</v>
      </c>
    </row>
    <row r="17" spans="1:5" ht="51">
      <c r="A17" t="s">
        <v>46</v>
      </c>
      <c r="E17" s="29" t="s">
        <v>336</v>
      </c>
    </row>
    <row r="18" spans="1:16" ht="12.75">
      <c r="A18" s="18" t="s">
        <v>38</v>
      </c>
      <c s="23" t="s">
        <v>15</v>
      </c>
      <c s="23" t="s">
        <v>447</v>
      </c>
      <c s="18" t="s">
        <v>441</v>
      </c>
      <c s="24" t="s">
        <v>448</v>
      </c>
      <c s="25" t="s">
        <v>158</v>
      </c>
      <c s="26">
        <v>691.5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7.5">
      <c r="A19" s="28" t="s">
        <v>43</v>
      </c>
      <c r="E19" s="29" t="s">
        <v>449</v>
      </c>
    </row>
    <row r="20" spans="1:5" ht="25.5">
      <c r="A20" s="30" t="s">
        <v>45</v>
      </c>
      <c r="E20" s="31" t="s">
        <v>450</v>
      </c>
    </row>
    <row r="21" spans="1:5" ht="51">
      <c r="A21" t="s">
        <v>46</v>
      </c>
      <c r="E21" s="29" t="s">
        <v>451</v>
      </c>
    </row>
    <row r="22" spans="1:18" ht="12.75" customHeight="1">
      <c r="A22" s="5" t="s">
        <v>36</v>
      </c>
      <c s="5"/>
      <c s="35" t="s">
        <v>33</v>
      </c>
      <c s="5"/>
      <c s="21" t="s">
        <v>154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8" t="s">
        <v>38</v>
      </c>
      <c s="23" t="s">
        <v>26</v>
      </c>
      <c s="23" t="s">
        <v>452</v>
      </c>
      <c s="18" t="s">
        <v>441</v>
      </c>
      <c s="24" t="s">
        <v>453</v>
      </c>
      <c s="25" t="s">
        <v>85</v>
      </c>
      <c s="26">
        <v>345.75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51">
      <c r="A24" s="28" t="s">
        <v>43</v>
      </c>
      <c r="E24" s="29" t="s">
        <v>454</v>
      </c>
    </row>
    <row r="25" spans="1:5" ht="25.5">
      <c r="A25" s="30" t="s">
        <v>45</v>
      </c>
      <c r="E25" s="31" t="s">
        <v>444</v>
      </c>
    </row>
    <row r="26" spans="1:5" ht="25.5">
      <c r="A26" t="s">
        <v>46</v>
      </c>
      <c r="E26" s="29" t="s">
        <v>357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455</v>
      </c>
      <c s="32">
        <f>0+I9+I22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173</v>
      </c>
      <c s="1"/>
      <c s="10" t="s">
        <v>174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455</v>
      </c>
      <c s="5"/>
      <c s="14" t="s">
        <v>456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176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457</v>
      </c>
      <c s="18" t="s">
        <v>441</v>
      </c>
      <c s="24" t="s">
        <v>458</v>
      </c>
      <c s="25" t="s">
        <v>85</v>
      </c>
      <c s="26">
        <v>461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459</v>
      </c>
    </row>
    <row r="12" spans="1:5" ht="25.5">
      <c r="A12" s="30" t="s">
        <v>45</v>
      </c>
      <c r="E12" s="31" t="s">
        <v>460</v>
      </c>
    </row>
    <row r="13" spans="1:5" ht="51">
      <c r="A13" t="s">
        <v>46</v>
      </c>
      <c r="E13" s="29" t="s">
        <v>328</v>
      </c>
    </row>
    <row r="14" spans="1:16" ht="12.75">
      <c r="A14" s="18" t="s">
        <v>38</v>
      </c>
      <c s="23" t="s">
        <v>16</v>
      </c>
      <c s="23" t="s">
        <v>461</v>
      </c>
      <c s="18" t="s">
        <v>462</v>
      </c>
      <c s="24" t="s">
        <v>463</v>
      </c>
      <c s="25" t="s">
        <v>85</v>
      </c>
      <c s="26">
        <v>461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02">
      <c r="A15" s="28" t="s">
        <v>43</v>
      </c>
      <c r="E15" s="29" t="s">
        <v>464</v>
      </c>
    </row>
    <row r="16" spans="1:5" ht="25.5">
      <c r="A16" s="30" t="s">
        <v>45</v>
      </c>
      <c r="E16" s="31" t="s">
        <v>460</v>
      </c>
    </row>
    <row r="17" spans="1:5" ht="89.25">
      <c r="A17" t="s">
        <v>46</v>
      </c>
      <c r="E17" s="29" t="s">
        <v>465</v>
      </c>
    </row>
    <row r="18" spans="1:16" ht="12.75">
      <c r="A18" s="18" t="s">
        <v>38</v>
      </c>
      <c s="23" t="s">
        <v>15</v>
      </c>
      <c s="23" t="s">
        <v>447</v>
      </c>
      <c s="18" t="s">
        <v>441</v>
      </c>
      <c s="24" t="s">
        <v>448</v>
      </c>
      <c s="25" t="s">
        <v>158</v>
      </c>
      <c s="26">
        <v>922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76.5">
      <c r="A19" s="28" t="s">
        <v>43</v>
      </c>
      <c r="E19" s="29" t="s">
        <v>466</v>
      </c>
    </row>
    <row r="20" spans="1:5" ht="25.5">
      <c r="A20" s="30" t="s">
        <v>45</v>
      </c>
      <c r="E20" s="31" t="s">
        <v>467</v>
      </c>
    </row>
    <row r="21" spans="1:5" ht="51">
      <c r="A21" t="s">
        <v>46</v>
      </c>
      <c r="E21" s="29" t="s">
        <v>451</v>
      </c>
    </row>
    <row r="22" spans="1:18" ht="12.75" customHeight="1">
      <c r="A22" s="5" t="s">
        <v>36</v>
      </c>
      <c s="5"/>
      <c s="35" t="s">
        <v>33</v>
      </c>
      <c s="5"/>
      <c s="21" t="s">
        <v>154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8" t="s">
        <v>38</v>
      </c>
      <c s="23" t="s">
        <v>26</v>
      </c>
      <c s="23" t="s">
        <v>452</v>
      </c>
      <c s="18" t="s">
        <v>441</v>
      </c>
      <c s="24" t="s">
        <v>453</v>
      </c>
      <c s="25" t="s">
        <v>85</v>
      </c>
      <c s="26">
        <v>461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38.25">
      <c r="A24" s="28" t="s">
        <v>43</v>
      </c>
      <c r="E24" s="29" t="s">
        <v>468</v>
      </c>
    </row>
    <row r="25" spans="1:5" ht="25.5">
      <c r="A25" s="30" t="s">
        <v>45</v>
      </c>
      <c r="E25" s="31" t="s">
        <v>460</v>
      </c>
    </row>
    <row r="26" spans="1:5" ht="25.5">
      <c r="A26" t="s">
        <v>46</v>
      </c>
      <c r="E26" s="29" t="s">
        <v>357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471</v>
      </c>
      <c s="32">
        <f>0+I9+I14+I23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469</v>
      </c>
      <c s="1"/>
      <c s="10" t="s">
        <v>470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471</v>
      </c>
      <c s="5"/>
      <c s="14" t="s">
        <v>472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81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473</v>
      </c>
      <c s="23" t="s">
        <v>201</v>
      </c>
      <c s="18" t="s">
        <v>40</v>
      </c>
      <c s="24" t="s">
        <v>202</v>
      </c>
      <c s="25" t="s">
        <v>97</v>
      </c>
      <c s="26">
        <v>10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474</v>
      </c>
    </row>
    <row r="12" spans="1:5" ht="12.75">
      <c r="A12" s="30" t="s">
        <v>45</v>
      </c>
      <c r="E12" s="31" t="s">
        <v>475</v>
      </c>
    </row>
    <row r="13" spans="1:5" ht="12.75">
      <c r="A13" t="s">
        <v>46</v>
      </c>
      <c r="E13" s="29" t="s">
        <v>215</v>
      </c>
    </row>
    <row r="14" spans="1:18" ht="12.75" customHeight="1">
      <c r="A14" s="5" t="s">
        <v>36</v>
      </c>
      <c s="5"/>
      <c s="35" t="s">
        <v>28</v>
      </c>
      <c s="5"/>
      <c s="21" t="s">
        <v>176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38</v>
      </c>
      <c s="23" t="s">
        <v>476</v>
      </c>
      <c s="23" t="s">
        <v>324</v>
      </c>
      <c s="18" t="s">
        <v>40</v>
      </c>
      <c s="24" t="s">
        <v>325</v>
      </c>
      <c s="25" t="s">
        <v>85</v>
      </c>
      <c s="26">
        <v>800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12.75">
      <c r="A16" s="28" t="s">
        <v>43</v>
      </c>
      <c r="E16" s="29" t="s">
        <v>477</v>
      </c>
    </row>
    <row r="17" spans="1:5" ht="12.75">
      <c r="A17" s="30" t="s">
        <v>45</v>
      </c>
      <c r="E17" s="31" t="s">
        <v>478</v>
      </c>
    </row>
    <row r="18" spans="1:5" ht="51">
      <c r="A18" t="s">
        <v>46</v>
      </c>
      <c r="E18" s="29" t="s">
        <v>328</v>
      </c>
    </row>
    <row r="19" spans="1:16" ht="12.75">
      <c r="A19" s="18" t="s">
        <v>38</v>
      </c>
      <c s="23" t="s">
        <v>479</v>
      </c>
      <c s="23" t="s">
        <v>480</v>
      </c>
      <c s="18" t="s">
        <v>40</v>
      </c>
      <c s="24" t="s">
        <v>481</v>
      </c>
      <c s="25" t="s">
        <v>97</v>
      </c>
      <c s="26">
        <v>40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482</v>
      </c>
    </row>
    <row r="21" spans="1:5" ht="12.75">
      <c r="A21" s="30" t="s">
        <v>45</v>
      </c>
      <c r="E21" s="31" t="s">
        <v>483</v>
      </c>
    </row>
    <row r="22" spans="1:5" ht="204">
      <c r="A22" t="s">
        <v>46</v>
      </c>
      <c r="E22" s="29" t="s">
        <v>484</v>
      </c>
    </row>
    <row r="23" spans="1:18" ht="12.75" customHeight="1">
      <c r="A23" s="5" t="s">
        <v>36</v>
      </c>
      <c s="5"/>
      <c s="35" t="s">
        <v>33</v>
      </c>
      <c s="5"/>
      <c s="21" t="s">
        <v>154</v>
      </c>
      <c s="5"/>
      <c s="5"/>
      <c s="5"/>
      <c s="36">
        <f>0+Q23</f>
      </c>
      <c r="O23">
        <f>0+R23</f>
      </c>
      <c r="Q23">
        <f>0+I24+I28+I32+I36+I40+I44+I48+I52+I56+I60+I64+I68+I72+I76+I80+I84+I88+I92+I96+I100+I104+I108+I112</f>
      </c>
      <c>
        <f>0+O24+O28+O32+O36+O40+O44+O48+O52+O56+O60+O64+O68+O72+O76+O80+O84+O88+O92+O96+O100+O104+O108+O112</f>
      </c>
    </row>
    <row r="24" spans="1:16" ht="25.5">
      <c r="A24" s="18" t="s">
        <v>38</v>
      </c>
      <c s="23" t="s">
        <v>16</v>
      </c>
      <c s="23" t="s">
        <v>485</v>
      </c>
      <c s="18" t="s">
        <v>40</v>
      </c>
      <c s="24" t="s">
        <v>486</v>
      </c>
      <c s="25" t="s">
        <v>73</v>
      </c>
      <c s="26">
        <v>29</v>
      </c>
      <c s="27">
        <v>0</v>
      </c>
      <c s="27">
        <f>ROUND(ROUND(H24,2)*ROUND(G24,3),2)</f>
      </c>
      <c r="O24">
        <f>(I24*21)/100</f>
      </c>
      <c t="s">
        <v>16</v>
      </c>
    </row>
    <row r="25" spans="1:5" ht="38.25">
      <c r="A25" s="28" t="s">
        <v>43</v>
      </c>
      <c r="E25" s="29" t="s">
        <v>487</v>
      </c>
    </row>
    <row r="26" spans="1:5" ht="25.5">
      <c r="A26" s="30" t="s">
        <v>45</v>
      </c>
      <c r="E26" s="31" t="s">
        <v>488</v>
      </c>
    </row>
    <row r="27" spans="1:5" ht="63.75">
      <c r="A27" t="s">
        <v>46</v>
      </c>
      <c r="E27" s="29" t="s">
        <v>389</v>
      </c>
    </row>
    <row r="28" spans="1:16" ht="25.5">
      <c r="A28" s="18" t="s">
        <v>38</v>
      </c>
      <c s="23" t="s">
        <v>15</v>
      </c>
      <c s="23" t="s">
        <v>489</v>
      </c>
      <c s="18" t="s">
        <v>40</v>
      </c>
      <c s="24" t="s">
        <v>490</v>
      </c>
      <c s="25" t="s">
        <v>73</v>
      </c>
      <c s="26">
        <v>29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40</v>
      </c>
    </row>
    <row r="30" spans="1:5" ht="12.75">
      <c r="A30" s="30" t="s">
        <v>45</v>
      </c>
      <c r="E30" s="31" t="s">
        <v>491</v>
      </c>
    </row>
    <row r="31" spans="1:5" ht="25.5">
      <c r="A31" t="s">
        <v>46</v>
      </c>
      <c r="E31" s="29" t="s">
        <v>394</v>
      </c>
    </row>
    <row r="32" spans="1:16" ht="12.75">
      <c r="A32" s="18" t="s">
        <v>38</v>
      </c>
      <c s="23" t="s">
        <v>26</v>
      </c>
      <c s="23" t="s">
        <v>492</v>
      </c>
      <c s="18" t="s">
        <v>40</v>
      </c>
      <c s="24" t="s">
        <v>493</v>
      </c>
      <c s="25" t="s">
        <v>494</v>
      </c>
      <c s="26">
        <v>3480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25.5">
      <c r="A33" s="28" t="s">
        <v>43</v>
      </c>
      <c r="E33" s="29" t="s">
        <v>495</v>
      </c>
    </row>
    <row r="34" spans="1:5" ht="25.5">
      <c r="A34" s="30" t="s">
        <v>45</v>
      </c>
      <c r="E34" s="31" t="s">
        <v>496</v>
      </c>
    </row>
    <row r="35" spans="1:5" ht="25.5">
      <c r="A35" t="s">
        <v>46</v>
      </c>
      <c r="E35" s="29" t="s">
        <v>497</v>
      </c>
    </row>
    <row r="36" spans="1:16" ht="12.75">
      <c r="A36" s="18" t="s">
        <v>38</v>
      </c>
      <c s="23" t="s">
        <v>28</v>
      </c>
      <c s="23" t="s">
        <v>498</v>
      </c>
      <c s="18" t="s">
        <v>40</v>
      </c>
      <c s="24" t="s">
        <v>499</v>
      </c>
      <c s="25" t="s">
        <v>73</v>
      </c>
      <c s="26">
        <v>29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38.25">
      <c r="A37" s="28" t="s">
        <v>43</v>
      </c>
      <c r="E37" s="29" t="s">
        <v>487</v>
      </c>
    </row>
    <row r="38" spans="1:5" ht="25.5">
      <c r="A38" s="30" t="s">
        <v>45</v>
      </c>
      <c r="E38" s="31" t="s">
        <v>488</v>
      </c>
    </row>
    <row r="39" spans="1:5" ht="63.75">
      <c r="A39" t="s">
        <v>46</v>
      </c>
      <c r="E39" s="29" t="s">
        <v>500</v>
      </c>
    </row>
    <row r="40" spans="1:16" ht="12.75">
      <c r="A40" s="18" t="s">
        <v>38</v>
      </c>
      <c s="23" t="s">
        <v>30</v>
      </c>
      <c s="23" t="s">
        <v>501</v>
      </c>
      <c s="18" t="s">
        <v>40</v>
      </c>
      <c s="24" t="s">
        <v>502</v>
      </c>
      <c s="25" t="s">
        <v>73</v>
      </c>
      <c s="26">
        <v>29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40</v>
      </c>
    </row>
    <row r="42" spans="1:5" ht="12.75">
      <c r="A42" s="30" t="s">
        <v>45</v>
      </c>
      <c r="E42" s="31" t="s">
        <v>491</v>
      </c>
    </row>
    <row r="43" spans="1:5" ht="25.5">
      <c r="A43" t="s">
        <v>46</v>
      </c>
      <c r="E43" s="29" t="s">
        <v>394</v>
      </c>
    </row>
    <row r="44" spans="1:16" ht="12.75">
      <c r="A44" s="18" t="s">
        <v>38</v>
      </c>
      <c s="23" t="s">
        <v>89</v>
      </c>
      <c s="23" t="s">
        <v>503</v>
      </c>
      <c s="18" t="s">
        <v>40</v>
      </c>
      <c s="24" t="s">
        <v>504</v>
      </c>
      <c s="25" t="s">
        <v>494</v>
      </c>
      <c s="26">
        <v>3480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25.5">
      <c r="A45" s="28" t="s">
        <v>43</v>
      </c>
      <c r="E45" s="29" t="s">
        <v>495</v>
      </c>
    </row>
    <row r="46" spans="1:5" ht="25.5">
      <c r="A46" s="30" t="s">
        <v>45</v>
      </c>
      <c r="E46" s="31" t="s">
        <v>496</v>
      </c>
    </row>
    <row r="47" spans="1:5" ht="25.5">
      <c r="A47" t="s">
        <v>46</v>
      </c>
      <c r="E47" s="29" t="s">
        <v>505</v>
      </c>
    </row>
    <row r="48" spans="1:16" ht="12.75">
      <c r="A48" s="18" t="s">
        <v>38</v>
      </c>
      <c s="23" t="s">
        <v>506</v>
      </c>
      <c s="23" t="s">
        <v>507</v>
      </c>
      <c s="18" t="s">
        <v>40</v>
      </c>
      <c s="24" t="s">
        <v>508</v>
      </c>
      <c s="25" t="s">
        <v>85</v>
      </c>
      <c s="26">
        <v>21.6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38.25">
      <c r="A49" s="28" t="s">
        <v>43</v>
      </c>
      <c r="E49" s="29" t="s">
        <v>487</v>
      </c>
    </row>
    <row r="50" spans="1:5" ht="25.5">
      <c r="A50" s="30" t="s">
        <v>45</v>
      </c>
      <c r="E50" s="31" t="s">
        <v>509</v>
      </c>
    </row>
    <row r="51" spans="1:5" ht="38.25">
      <c r="A51" t="s">
        <v>46</v>
      </c>
      <c r="E51" s="29" t="s">
        <v>510</v>
      </c>
    </row>
    <row r="52" spans="1:16" ht="12.75">
      <c r="A52" s="18" t="s">
        <v>38</v>
      </c>
      <c s="23" t="s">
        <v>33</v>
      </c>
      <c s="23" t="s">
        <v>511</v>
      </c>
      <c s="18" t="s">
        <v>40</v>
      </c>
      <c s="24" t="s">
        <v>512</v>
      </c>
      <c s="25" t="s">
        <v>85</v>
      </c>
      <c s="26">
        <v>21.6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38.25">
      <c r="A53" s="28" t="s">
        <v>43</v>
      </c>
      <c r="E53" s="29" t="s">
        <v>513</v>
      </c>
    </row>
    <row r="54" spans="1:5" ht="25.5">
      <c r="A54" s="30" t="s">
        <v>45</v>
      </c>
      <c r="E54" s="31" t="s">
        <v>509</v>
      </c>
    </row>
    <row r="55" spans="1:5" ht="25.5">
      <c r="A55" t="s">
        <v>46</v>
      </c>
      <c r="E55" s="29" t="s">
        <v>514</v>
      </c>
    </row>
    <row r="56" spans="1:16" ht="12.75">
      <c r="A56" s="18" t="s">
        <v>38</v>
      </c>
      <c s="23" t="s">
        <v>35</v>
      </c>
      <c s="23" t="s">
        <v>515</v>
      </c>
      <c s="18" t="s">
        <v>40</v>
      </c>
      <c s="24" t="s">
        <v>516</v>
      </c>
      <c s="25" t="s">
        <v>73</v>
      </c>
      <c s="26">
        <v>9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63.75">
      <c r="A57" s="28" t="s">
        <v>43</v>
      </c>
      <c r="E57" s="29" t="s">
        <v>517</v>
      </c>
    </row>
    <row r="58" spans="1:5" ht="12.75">
      <c r="A58" s="30" t="s">
        <v>45</v>
      </c>
      <c r="E58" s="31" t="s">
        <v>518</v>
      </c>
    </row>
    <row r="59" spans="1:5" ht="76.5">
      <c r="A59" t="s">
        <v>46</v>
      </c>
      <c r="E59" s="29" t="s">
        <v>519</v>
      </c>
    </row>
    <row r="60" spans="1:16" ht="12.75">
      <c r="A60" s="18" t="s">
        <v>38</v>
      </c>
      <c s="23" t="s">
        <v>106</v>
      </c>
      <c s="23" t="s">
        <v>520</v>
      </c>
      <c s="18" t="s">
        <v>40</v>
      </c>
      <c s="24" t="s">
        <v>521</v>
      </c>
      <c s="25" t="s">
        <v>73</v>
      </c>
      <c s="26">
        <v>9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40</v>
      </c>
    </row>
    <row r="62" spans="1:5" ht="12.75">
      <c r="A62" s="30" t="s">
        <v>45</v>
      </c>
      <c r="E62" s="31" t="s">
        <v>522</v>
      </c>
    </row>
    <row r="63" spans="1:5" ht="25.5">
      <c r="A63" t="s">
        <v>46</v>
      </c>
      <c r="E63" s="29" t="s">
        <v>523</v>
      </c>
    </row>
    <row r="64" spans="1:16" ht="12.75">
      <c r="A64" s="18" t="s">
        <v>38</v>
      </c>
      <c s="23" t="s">
        <v>112</v>
      </c>
      <c s="23" t="s">
        <v>524</v>
      </c>
      <c s="18" t="s">
        <v>40</v>
      </c>
      <c s="24" t="s">
        <v>525</v>
      </c>
      <c s="25" t="s">
        <v>494</v>
      </c>
      <c s="26">
        <v>1080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51">
      <c r="A65" s="28" t="s">
        <v>43</v>
      </c>
      <c r="E65" s="29" t="s">
        <v>526</v>
      </c>
    </row>
    <row r="66" spans="1:5" ht="25.5">
      <c r="A66" s="30" t="s">
        <v>45</v>
      </c>
      <c r="E66" s="31" t="s">
        <v>527</v>
      </c>
    </row>
    <row r="67" spans="1:5" ht="25.5">
      <c r="A67" t="s">
        <v>46</v>
      </c>
      <c r="E67" s="29" t="s">
        <v>528</v>
      </c>
    </row>
    <row r="68" spans="1:16" ht="12.75">
      <c r="A68" s="18" t="s">
        <v>38</v>
      </c>
      <c s="23" t="s">
        <v>118</v>
      </c>
      <c s="23" t="s">
        <v>529</v>
      </c>
      <c s="18" t="s">
        <v>40</v>
      </c>
      <c s="24" t="s">
        <v>530</v>
      </c>
      <c s="25" t="s">
        <v>73</v>
      </c>
      <c s="26">
        <v>1.5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63.75">
      <c r="A69" s="28" t="s">
        <v>43</v>
      </c>
      <c r="E69" s="29" t="s">
        <v>517</v>
      </c>
    </row>
    <row r="70" spans="1:5" ht="12.75">
      <c r="A70" s="30" t="s">
        <v>45</v>
      </c>
      <c r="E70" s="31" t="s">
        <v>531</v>
      </c>
    </row>
    <row r="71" spans="1:5" ht="76.5">
      <c r="A71" t="s">
        <v>46</v>
      </c>
      <c r="E71" s="29" t="s">
        <v>519</v>
      </c>
    </row>
    <row r="72" spans="1:16" ht="12.75">
      <c r="A72" s="18" t="s">
        <v>38</v>
      </c>
      <c s="23" t="s">
        <v>125</v>
      </c>
      <c s="23" t="s">
        <v>532</v>
      </c>
      <c s="18" t="s">
        <v>40</v>
      </c>
      <c s="24" t="s">
        <v>533</v>
      </c>
      <c s="25" t="s">
        <v>73</v>
      </c>
      <c s="26">
        <v>1.5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12.75">
      <c r="A74" s="30" t="s">
        <v>45</v>
      </c>
      <c r="E74" s="31" t="s">
        <v>534</v>
      </c>
    </row>
    <row r="75" spans="1:5" ht="25.5">
      <c r="A75" t="s">
        <v>46</v>
      </c>
      <c r="E75" s="29" t="s">
        <v>523</v>
      </c>
    </row>
    <row r="76" spans="1:16" ht="12.75">
      <c r="A76" s="18" t="s">
        <v>38</v>
      </c>
      <c s="23" t="s">
        <v>155</v>
      </c>
      <c s="23" t="s">
        <v>535</v>
      </c>
      <c s="18" t="s">
        <v>40</v>
      </c>
      <c s="24" t="s">
        <v>536</v>
      </c>
      <c s="25" t="s">
        <v>494</v>
      </c>
      <c s="26">
        <v>180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63.75">
      <c r="A77" s="28" t="s">
        <v>43</v>
      </c>
      <c r="E77" s="29" t="s">
        <v>537</v>
      </c>
    </row>
    <row r="78" spans="1:5" ht="25.5">
      <c r="A78" s="30" t="s">
        <v>45</v>
      </c>
      <c r="E78" s="31" t="s">
        <v>538</v>
      </c>
    </row>
    <row r="79" spans="1:5" ht="25.5">
      <c r="A79" t="s">
        <v>46</v>
      </c>
      <c r="E79" s="29" t="s">
        <v>528</v>
      </c>
    </row>
    <row r="80" spans="1:16" ht="12.75">
      <c r="A80" s="18" t="s">
        <v>38</v>
      </c>
      <c s="23" t="s">
        <v>162</v>
      </c>
      <c s="23" t="s">
        <v>539</v>
      </c>
      <c s="18" t="s">
        <v>40</v>
      </c>
      <c s="24" t="s">
        <v>540</v>
      </c>
      <c s="25" t="s">
        <v>73</v>
      </c>
      <c s="26">
        <v>3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38.25">
      <c r="A81" s="28" t="s">
        <v>43</v>
      </c>
      <c r="E81" s="29" t="s">
        <v>487</v>
      </c>
    </row>
    <row r="82" spans="1:5" ht="12.75">
      <c r="A82" s="30" t="s">
        <v>45</v>
      </c>
      <c r="E82" s="31" t="s">
        <v>541</v>
      </c>
    </row>
    <row r="83" spans="1:5" ht="63.75">
      <c r="A83" t="s">
        <v>46</v>
      </c>
      <c r="E83" s="29" t="s">
        <v>542</v>
      </c>
    </row>
    <row r="84" spans="1:16" ht="12.75">
      <c r="A84" s="18" t="s">
        <v>38</v>
      </c>
      <c s="23" t="s">
        <v>168</v>
      </c>
      <c s="23" t="s">
        <v>543</v>
      </c>
      <c s="18" t="s">
        <v>40</v>
      </c>
      <c s="24" t="s">
        <v>544</v>
      </c>
      <c s="25" t="s">
        <v>73</v>
      </c>
      <c s="26">
        <v>3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40</v>
      </c>
    </row>
    <row r="86" spans="1:5" ht="12.75">
      <c r="A86" s="30" t="s">
        <v>45</v>
      </c>
      <c r="E86" s="31" t="s">
        <v>545</v>
      </c>
    </row>
    <row r="87" spans="1:5" ht="25.5">
      <c r="A87" t="s">
        <v>46</v>
      </c>
      <c r="E87" s="29" t="s">
        <v>523</v>
      </c>
    </row>
    <row r="88" spans="1:16" ht="12.75">
      <c r="A88" s="18" t="s">
        <v>38</v>
      </c>
      <c s="23" t="s">
        <v>69</v>
      </c>
      <c s="23" t="s">
        <v>546</v>
      </c>
      <c s="18" t="s">
        <v>40</v>
      </c>
      <c s="24" t="s">
        <v>547</v>
      </c>
      <c s="25" t="s">
        <v>494</v>
      </c>
      <c s="26">
        <v>360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25.5">
      <c r="A89" s="28" t="s">
        <v>43</v>
      </c>
      <c r="E89" s="29" t="s">
        <v>495</v>
      </c>
    </row>
    <row r="90" spans="1:5" ht="25.5">
      <c r="A90" s="30" t="s">
        <v>45</v>
      </c>
      <c r="E90" s="31" t="s">
        <v>548</v>
      </c>
    </row>
    <row r="91" spans="1:5" ht="25.5">
      <c r="A91" t="s">
        <v>46</v>
      </c>
      <c r="E91" s="29" t="s">
        <v>528</v>
      </c>
    </row>
    <row r="92" spans="1:16" ht="12.75">
      <c r="A92" s="18" t="s">
        <v>38</v>
      </c>
      <c s="23" t="s">
        <v>130</v>
      </c>
      <c s="23" t="s">
        <v>549</v>
      </c>
      <c s="18" t="s">
        <v>40</v>
      </c>
      <c s="24" t="s">
        <v>550</v>
      </c>
      <c s="25" t="s">
        <v>73</v>
      </c>
      <c s="26">
        <v>74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25.5">
      <c r="A93" s="28" t="s">
        <v>43</v>
      </c>
      <c r="E93" s="29" t="s">
        <v>495</v>
      </c>
    </row>
    <row r="94" spans="1:5" ht="12.75">
      <c r="A94" s="30" t="s">
        <v>45</v>
      </c>
      <c r="E94" s="31" t="s">
        <v>551</v>
      </c>
    </row>
    <row r="95" spans="1:5" ht="63.75">
      <c r="A95" t="s">
        <v>46</v>
      </c>
      <c r="E95" s="29" t="s">
        <v>542</v>
      </c>
    </row>
    <row r="96" spans="1:16" ht="12.75">
      <c r="A96" s="18" t="s">
        <v>38</v>
      </c>
      <c s="23" t="s">
        <v>134</v>
      </c>
      <c s="23" t="s">
        <v>552</v>
      </c>
      <c s="18" t="s">
        <v>40</v>
      </c>
      <c s="24" t="s">
        <v>553</v>
      </c>
      <c s="25" t="s">
        <v>73</v>
      </c>
      <c s="26">
        <v>74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40</v>
      </c>
    </row>
    <row r="98" spans="1:5" ht="12.75">
      <c r="A98" s="30" t="s">
        <v>45</v>
      </c>
      <c r="E98" s="31" t="s">
        <v>554</v>
      </c>
    </row>
    <row r="99" spans="1:5" ht="25.5">
      <c r="A99" t="s">
        <v>46</v>
      </c>
      <c r="E99" s="29" t="s">
        <v>523</v>
      </c>
    </row>
    <row r="100" spans="1:16" ht="12.75">
      <c r="A100" s="18" t="s">
        <v>38</v>
      </c>
      <c s="23" t="s">
        <v>76</v>
      </c>
      <c s="23" t="s">
        <v>555</v>
      </c>
      <c s="18" t="s">
        <v>40</v>
      </c>
      <c s="24" t="s">
        <v>556</v>
      </c>
      <c s="25" t="s">
        <v>494</v>
      </c>
      <c s="26">
        <v>8880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25.5">
      <c r="A101" s="28" t="s">
        <v>43</v>
      </c>
      <c r="E101" s="29" t="s">
        <v>495</v>
      </c>
    </row>
    <row r="102" spans="1:5" ht="25.5">
      <c r="A102" s="30" t="s">
        <v>45</v>
      </c>
      <c r="E102" s="31" t="s">
        <v>557</v>
      </c>
    </row>
    <row r="103" spans="1:5" ht="25.5">
      <c r="A103" t="s">
        <v>46</v>
      </c>
      <c r="E103" s="29" t="s">
        <v>528</v>
      </c>
    </row>
    <row r="104" spans="1:16" ht="25.5">
      <c r="A104" s="18" t="s">
        <v>38</v>
      </c>
      <c s="23" t="s">
        <v>140</v>
      </c>
      <c s="23" t="s">
        <v>558</v>
      </c>
      <c s="18" t="s">
        <v>40</v>
      </c>
      <c s="24" t="s">
        <v>559</v>
      </c>
      <c s="25" t="s">
        <v>73</v>
      </c>
      <c s="26">
        <v>103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560</v>
      </c>
    </row>
    <row r="106" spans="1:5" ht="38.25">
      <c r="A106" s="30" t="s">
        <v>45</v>
      </c>
      <c r="E106" s="31" t="s">
        <v>561</v>
      </c>
    </row>
    <row r="107" spans="1:5" ht="63.75">
      <c r="A107" t="s">
        <v>46</v>
      </c>
      <c r="E107" s="29" t="s">
        <v>542</v>
      </c>
    </row>
    <row r="108" spans="1:16" ht="12.75">
      <c r="A108" s="18" t="s">
        <v>38</v>
      </c>
      <c s="23" t="s">
        <v>146</v>
      </c>
      <c s="23" t="s">
        <v>562</v>
      </c>
      <c s="18" t="s">
        <v>40</v>
      </c>
      <c s="24" t="s">
        <v>563</v>
      </c>
      <c s="25" t="s">
        <v>73</v>
      </c>
      <c s="26">
        <v>103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560</v>
      </c>
    </row>
    <row r="110" spans="1:5" ht="12.75">
      <c r="A110" s="30" t="s">
        <v>45</v>
      </c>
      <c r="E110" s="31" t="s">
        <v>564</v>
      </c>
    </row>
    <row r="111" spans="1:5" ht="25.5">
      <c r="A111" t="s">
        <v>46</v>
      </c>
      <c r="E111" s="29" t="s">
        <v>523</v>
      </c>
    </row>
    <row r="112" spans="1:16" ht="12.75">
      <c r="A112" s="18" t="s">
        <v>38</v>
      </c>
      <c s="23" t="s">
        <v>150</v>
      </c>
      <c s="23" t="s">
        <v>565</v>
      </c>
      <c s="18" t="s">
        <v>260</v>
      </c>
      <c s="24" t="s">
        <v>566</v>
      </c>
      <c s="25" t="s">
        <v>494</v>
      </c>
      <c s="26">
        <v>12360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495</v>
      </c>
    </row>
    <row r="114" spans="1:5" ht="25.5">
      <c r="A114" s="30" t="s">
        <v>45</v>
      </c>
      <c r="E114" s="31" t="s">
        <v>567</v>
      </c>
    </row>
    <row r="115" spans="1:5" ht="25.5">
      <c r="A115" t="s">
        <v>46</v>
      </c>
      <c r="E115" s="29" t="s">
        <v>528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568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469</v>
      </c>
      <c s="1"/>
      <c s="10" t="s">
        <v>470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568</v>
      </c>
      <c s="5"/>
      <c s="14" t="s">
        <v>569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154</v>
      </c>
      <c s="19"/>
      <c s="19"/>
      <c s="19"/>
      <c s="22">
        <f>0+Q9</f>
      </c>
      <c r="O9">
        <f>0+R9</f>
      </c>
      <c r="Q9">
        <f>0+I10+I14+I18+I22+I26+I30+I34+I38+I42+I46+I50+I54+I58+I62+I66+I70</f>
      </c>
      <c>
        <f>0+O10+O14+O18+O22+O26+O30+O34+O38+O42+O46+O50+O54+O58+O62+O66+O70</f>
      </c>
    </row>
    <row r="10" spans="1:16" ht="12.75">
      <c r="A10" s="18" t="s">
        <v>38</v>
      </c>
      <c s="23" t="s">
        <v>16</v>
      </c>
      <c s="23" t="s">
        <v>570</v>
      </c>
      <c s="18" t="s">
        <v>40</v>
      </c>
      <c s="24" t="s">
        <v>571</v>
      </c>
      <c s="25" t="s">
        <v>73</v>
      </c>
      <c s="26">
        <v>15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38.25">
      <c r="A11" s="28" t="s">
        <v>43</v>
      </c>
      <c r="E11" s="29" t="s">
        <v>572</v>
      </c>
    </row>
    <row r="12" spans="1:5" ht="12.75">
      <c r="A12" s="30" t="s">
        <v>45</v>
      </c>
      <c r="E12" s="31" t="s">
        <v>573</v>
      </c>
    </row>
    <row r="13" spans="1:5" ht="38.25">
      <c r="A13" t="s">
        <v>46</v>
      </c>
      <c r="E13" s="29" t="s">
        <v>574</v>
      </c>
    </row>
    <row r="14" spans="1:16" ht="25.5">
      <c r="A14" s="18" t="s">
        <v>38</v>
      </c>
      <c s="23" t="s">
        <v>15</v>
      </c>
      <c s="23" t="s">
        <v>485</v>
      </c>
      <c s="18" t="s">
        <v>40</v>
      </c>
      <c s="24" t="s">
        <v>486</v>
      </c>
      <c s="25" t="s">
        <v>73</v>
      </c>
      <c s="26">
        <v>108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76.5">
      <c r="A15" s="28" t="s">
        <v>43</v>
      </c>
      <c r="E15" s="29" t="s">
        <v>575</v>
      </c>
    </row>
    <row r="16" spans="1:5" ht="12.75">
      <c r="A16" s="30" t="s">
        <v>45</v>
      </c>
      <c r="E16" s="31" t="s">
        <v>576</v>
      </c>
    </row>
    <row r="17" spans="1:5" ht="63.75">
      <c r="A17" t="s">
        <v>46</v>
      </c>
      <c r="E17" s="29" t="s">
        <v>389</v>
      </c>
    </row>
    <row r="18" spans="1:16" ht="25.5">
      <c r="A18" s="18" t="s">
        <v>38</v>
      </c>
      <c s="23" t="s">
        <v>26</v>
      </c>
      <c s="23" t="s">
        <v>489</v>
      </c>
      <c s="18" t="s">
        <v>40</v>
      </c>
      <c s="24" t="s">
        <v>490</v>
      </c>
      <c s="25" t="s">
        <v>73</v>
      </c>
      <c s="26">
        <v>108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572</v>
      </c>
    </row>
    <row r="20" spans="1:5" ht="12.75">
      <c r="A20" s="30" t="s">
        <v>45</v>
      </c>
      <c r="E20" s="31" t="s">
        <v>576</v>
      </c>
    </row>
    <row r="21" spans="1:5" ht="25.5">
      <c r="A21" t="s">
        <v>46</v>
      </c>
      <c r="E21" s="29" t="s">
        <v>394</v>
      </c>
    </row>
    <row r="22" spans="1:16" ht="12.75">
      <c r="A22" s="18" t="s">
        <v>38</v>
      </c>
      <c s="23" t="s">
        <v>28</v>
      </c>
      <c s="23" t="s">
        <v>492</v>
      </c>
      <c s="18" t="s">
        <v>40</v>
      </c>
      <c s="24" t="s">
        <v>493</v>
      </c>
      <c s="25" t="s">
        <v>494</v>
      </c>
      <c s="26">
        <v>1512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572</v>
      </c>
    </row>
    <row r="24" spans="1:5" ht="25.5">
      <c r="A24" s="30" t="s">
        <v>45</v>
      </c>
      <c r="E24" s="31" t="s">
        <v>577</v>
      </c>
    </row>
    <row r="25" spans="1:5" ht="25.5">
      <c r="A25" t="s">
        <v>46</v>
      </c>
      <c r="E25" s="29" t="s">
        <v>497</v>
      </c>
    </row>
    <row r="26" spans="1:16" ht="12.75">
      <c r="A26" s="18" t="s">
        <v>38</v>
      </c>
      <c s="23" t="s">
        <v>33</v>
      </c>
      <c s="23" t="s">
        <v>578</v>
      </c>
      <c s="18" t="s">
        <v>40</v>
      </c>
      <c s="24" t="s">
        <v>579</v>
      </c>
      <c s="25" t="s">
        <v>73</v>
      </c>
      <c s="26">
        <v>10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76.5">
      <c r="A27" s="28" t="s">
        <v>43</v>
      </c>
      <c r="E27" s="29" t="s">
        <v>575</v>
      </c>
    </row>
    <row r="28" spans="1:5" ht="25.5">
      <c r="A28" s="30" t="s">
        <v>45</v>
      </c>
      <c r="E28" s="31" t="s">
        <v>580</v>
      </c>
    </row>
    <row r="29" spans="1:5" ht="63.75">
      <c r="A29" t="s">
        <v>46</v>
      </c>
      <c r="E29" s="29" t="s">
        <v>389</v>
      </c>
    </row>
    <row r="30" spans="1:16" ht="12.75">
      <c r="A30" s="18" t="s">
        <v>38</v>
      </c>
      <c s="23" t="s">
        <v>35</v>
      </c>
      <c s="23" t="s">
        <v>581</v>
      </c>
      <c s="18" t="s">
        <v>40</v>
      </c>
      <c s="24" t="s">
        <v>582</v>
      </c>
      <c s="25" t="s">
        <v>73</v>
      </c>
      <c s="26">
        <v>10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572</v>
      </c>
    </row>
    <row r="32" spans="1:5" ht="25.5">
      <c r="A32" s="30" t="s">
        <v>45</v>
      </c>
      <c r="E32" s="31" t="s">
        <v>580</v>
      </c>
    </row>
    <row r="33" spans="1:5" ht="25.5">
      <c r="A33" t="s">
        <v>46</v>
      </c>
      <c r="E33" s="29" t="s">
        <v>394</v>
      </c>
    </row>
    <row r="34" spans="1:16" ht="12.75">
      <c r="A34" s="18" t="s">
        <v>38</v>
      </c>
      <c s="23" t="s">
        <v>106</v>
      </c>
      <c s="23" t="s">
        <v>583</v>
      </c>
      <c s="18" t="s">
        <v>40</v>
      </c>
      <c s="24" t="s">
        <v>584</v>
      </c>
      <c s="25" t="s">
        <v>494</v>
      </c>
      <c s="26">
        <v>140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572</v>
      </c>
    </row>
    <row r="36" spans="1:5" ht="25.5">
      <c r="A36" s="30" t="s">
        <v>45</v>
      </c>
      <c r="E36" s="31" t="s">
        <v>585</v>
      </c>
    </row>
    <row r="37" spans="1:5" ht="25.5">
      <c r="A37" t="s">
        <v>46</v>
      </c>
      <c r="E37" s="29" t="s">
        <v>497</v>
      </c>
    </row>
    <row r="38" spans="1:16" ht="12.75">
      <c r="A38" s="18" t="s">
        <v>38</v>
      </c>
      <c s="23" t="s">
        <v>112</v>
      </c>
      <c s="23" t="s">
        <v>498</v>
      </c>
      <c s="18" t="s">
        <v>40</v>
      </c>
      <c s="24" t="s">
        <v>499</v>
      </c>
      <c s="25" t="s">
        <v>73</v>
      </c>
      <c s="26">
        <v>134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76.5">
      <c r="A39" s="28" t="s">
        <v>43</v>
      </c>
      <c r="E39" s="29" t="s">
        <v>575</v>
      </c>
    </row>
    <row r="40" spans="1:5" ht="25.5">
      <c r="A40" s="30" t="s">
        <v>45</v>
      </c>
      <c r="E40" s="31" t="s">
        <v>586</v>
      </c>
    </row>
    <row r="41" spans="1:5" ht="63.75">
      <c r="A41" t="s">
        <v>46</v>
      </c>
      <c r="E41" s="29" t="s">
        <v>500</v>
      </c>
    </row>
    <row r="42" spans="1:16" ht="12.75">
      <c r="A42" s="18" t="s">
        <v>38</v>
      </c>
      <c s="23" t="s">
        <v>118</v>
      </c>
      <c s="23" t="s">
        <v>501</v>
      </c>
      <c s="18" t="s">
        <v>40</v>
      </c>
      <c s="24" t="s">
        <v>502</v>
      </c>
      <c s="25" t="s">
        <v>73</v>
      </c>
      <c s="26">
        <v>134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572</v>
      </c>
    </row>
    <row r="44" spans="1:5" ht="25.5">
      <c r="A44" s="30" t="s">
        <v>45</v>
      </c>
      <c r="E44" s="31" t="s">
        <v>586</v>
      </c>
    </row>
    <row r="45" spans="1:5" ht="25.5">
      <c r="A45" t="s">
        <v>46</v>
      </c>
      <c r="E45" s="29" t="s">
        <v>394</v>
      </c>
    </row>
    <row r="46" spans="1:16" ht="12.75">
      <c r="A46" s="18" t="s">
        <v>38</v>
      </c>
      <c s="23" t="s">
        <v>125</v>
      </c>
      <c s="23" t="s">
        <v>503</v>
      </c>
      <c s="18" t="s">
        <v>40</v>
      </c>
      <c s="24" t="s">
        <v>504</v>
      </c>
      <c s="25" t="s">
        <v>494</v>
      </c>
      <c s="26">
        <v>1876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572</v>
      </c>
    </row>
    <row r="48" spans="1:5" ht="12.75">
      <c r="A48" s="30" t="s">
        <v>45</v>
      </c>
      <c r="E48" s="31" t="s">
        <v>587</v>
      </c>
    </row>
    <row r="49" spans="1:5" ht="25.5">
      <c r="A49" t="s">
        <v>46</v>
      </c>
      <c r="E49" s="29" t="s">
        <v>505</v>
      </c>
    </row>
    <row r="50" spans="1:16" ht="25.5">
      <c r="A50" s="18" t="s">
        <v>38</v>
      </c>
      <c s="23" t="s">
        <v>358</v>
      </c>
      <c s="23" t="s">
        <v>588</v>
      </c>
      <c s="18" t="s">
        <v>40</v>
      </c>
      <c s="24" t="s">
        <v>589</v>
      </c>
      <c s="25" t="s">
        <v>73</v>
      </c>
      <c s="26">
        <v>134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76.5">
      <c r="A51" s="28" t="s">
        <v>43</v>
      </c>
      <c r="E51" s="29" t="s">
        <v>575</v>
      </c>
    </row>
    <row r="52" spans="1:5" ht="25.5">
      <c r="A52" s="30" t="s">
        <v>45</v>
      </c>
      <c r="E52" s="31" t="s">
        <v>586</v>
      </c>
    </row>
    <row r="53" spans="1:5" ht="63.75">
      <c r="A53" t="s">
        <v>46</v>
      </c>
      <c r="E53" s="29" t="s">
        <v>542</v>
      </c>
    </row>
    <row r="54" spans="1:16" ht="12.75">
      <c r="A54" s="18" t="s">
        <v>38</v>
      </c>
      <c s="23" t="s">
        <v>590</v>
      </c>
      <c s="23" t="s">
        <v>591</v>
      </c>
      <c s="18" t="s">
        <v>40</v>
      </c>
      <c s="24" t="s">
        <v>592</v>
      </c>
      <c s="25" t="s">
        <v>73</v>
      </c>
      <c s="26">
        <v>134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572</v>
      </c>
    </row>
    <row r="56" spans="1:5" ht="25.5">
      <c r="A56" s="30" t="s">
        <v>45</v>
      </c>
      <c r="E56" s="31" t="s">
        <v>586</v>
      </c>
    </row>
    <row r="57" spans="1:5" ht="25.5">
      <c r="A57" t="s">
        <v>46</v>
      </c>
      <c r="E57" s="29" t="s">
        <v>523</v>
      </c>
    </row>
    <row r="58" spans="1:16" ht="12.75">
      <c r="A58" s="18" t="s">
        <v>38</v>
      </c>
      <c s="23" t="s">
        <v>306</v>
      </c>
      <c s="23" t="s">
        <v>593</v>
      </c>
      <c s="18" t="s">
        <v>40</v>
      </c>
      <c s="24" t="s">
        <v>594</v>
      </c>
      <c s="25" t="s">
        <v>494</v>
      </c>
      <c s="26">
        <v>1876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572</v>
      </c>
    </row>
    <row r="60" spans="1:5" ht="12.75">
      <c r="A60" s="30" t="s">
        <v>45</v>
      </c>
      <c r="E60" s="31" t="s">
        <v>587</v>
      </c>
    </row>
    <row r="61" spans="1:5" ht="25.5">
      <c r="A61" t="s">
        <v>46</v>
      </c>
      <c r="E61" s="29" t="s">
        <v>528</v>
      </c>
    </row>
    <row r="62" spans="1:16" ht="12.75">
      <c r="A62" s="18" t="s">
        <v>38</v>
      </c>
      <c s="23" t="s">
        <v>312</v>
      </c>
      <c s="23" t="s">
        <v>515</v>
      </c>
      <c s="18" t="s">
        <v>40</v>
      </c>
      <c s="24" t="s">
        <v>516</v>
      </c>
      <c s="25" t="s">
        <v>73</v>
      </c>
      <c s="26">
        <v>6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76.5">
      <c r="A63" s="28" t="s">
        <v>43</v>
      </c>
      <c r="E63" s="29" t="s">
        <v>575</v>
      </c>
    </row>
    <row r="64" spans="1:5" ht="12.75">
      <c r="A64" s="30" t="s">
        <v>45</v>
      </c>
      <c r="E64" s="31" t="s">
        <v>595</v>
      </c>
    </row>
    <row r="65" spans="1:5" ht="76.5">
      <c r="A65" t="s">
        <v>46</v>
      </c>
      <c r="E65" s="29" t="s">
        <v>519</v>
      </c>
    </row>
    <row r="66" spans="1:16" ht="12.75">
      <c r="A66" s="18" t="s">
        <v>38</v>
      </c>
      <c s="23" t="s">
        <v>317</v>
      </c>
      <c s="23" t="s">
        <v>520</v>
      </c>
      <c s="18" t="s">
        <v>40</v>
      </c>
      <c s="24" t="s">
        <v>521</v>
      </c>
      <c s="25" t="s">
        <v>73</v>
      </c>
      <c s="26">
        <v>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572</v>
      </c>
    </row>
    <row r="68" spans="1:5" ht="12.75">
      <c r="A68" s="30" t="s">
        <v>45</v>
      </c>
      <c r="E68" s="31" t="s">
        <v>595</v>
      </c>
    </row>
    <row r="69" spans="1:5" ht="25.5">
      <c r="A69" t="s">
        <v>46</v>
      </c>
      <c r="E69" s="29" t="s">
        <v>523</v>
      </c>
    </row>
    <row r="70" spans="1:16" ht="12.75">
      <c r="A70" s="18" t="s">
        <v>38</v>
      </c>
      <c s="23" t="s">
        <v>596</v>
      </c>
      <c s="23" t="s">
        <v>524</v>
      </c>
      <c s="18" t="s">
        <v>40</v>
      </c>
      <c s="24" t="s">
        <v>525</v>
      </c>
      <c s="25" t="s">
        <v>494</v>
      </c>
      <c s="26">
        <v>84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38.25">
      <c r="A71" s="28" t="s">
        <v>43</v>
      </c>
      <c r="E71" s="29" t="s">
        <v>572</v>
      </c>
    </row>
    <row r="72" spans="1:5" ht="12.75">
      <c r="A72" s="30" t="s">
        <v>45</v>
      </c>
      <c r="E72" s="31" t="s">
        <v>597</v>
      </c>
    </row>
    <row r="73" spans="1:5" ht="25.5">
      <c r="A73" t="s">
        <v>46</v>
      </c>
      <c r="E73" s="29" t="s">
        <v>528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